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щопонеділк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<sst xmlns="http://schemas.openxmlformats.org/spreadsheetml/2006/main" count="55" uniqueCount="35">
  <si>
    <t>Інформація про надходження та використання коштів місцевих бюджетів Дергачівського району (станом на 25.05.2015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</si>
  <si>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</si>
  <si>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</si>
  <si>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</si>
  <si>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</si>
  <si>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</si>
  <si>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</si>
  <si>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</si>
  <si>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</si>
  <si>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</si>
  <si>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</si>
  <si>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січень-травень</t>
  </si>
  <si>
    <t>виконання по доходах за січень-травень</t>
  </si>
  <si>
    <t>%</t>
  </si>
  <si>
    <t>касові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</si>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</sst>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9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4" fillId="0" borderId="16" xfId="335" applyBorder="1">
      <alignment/>
      <protection/>
    </xf>
    <xf numFmtId="172" fontId="6" fillId="0" borderId="17" xfId="0" applyNumberFormat="1" applyFont="1" applyFill="1" applyBorder="1" applyAlignment="1">
      <alignment vertical="center"/>
    </xf>
    <xf numFmtId="174" fontId="4" fillId="0" borderId="16" xfId="338" applyNumberFormat="1" applyBorder="1" applyAlignment="1">
      <alignment vertical="center" wrapText="1"/>
      <protection/>
    </xf>
    <xf numFmtId="172" fontId="6" fillId="0" borderId="16" xfId="0" applyNumberFormat="1" applyFont="1" applyFill="1" applyBorder="1" applyAlignment="1">
      <alignment horizontal="center" vertical="center"/>
    </xf>
    <xf numFmtId="174" fontId="4" fillId="0" borderId="16" xfId="334" applyNumberFormat="1" applyBorder="1" applyAlignment="1">
      <alignment vertical="center" wrapText="1"/>
      <protection/>
    </xf>
    <xf numFmtId="174" fontId="8" fillId="0" borderId="16" xfId="334" applyNumberFormat="1" applyFont="1" applyBorder="1" applyAlignment="1">
      <alignment vertical="center" wrapText="1"/>
      <protection/>
    </xf>
    <xf numFmtId="14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8" fillId="0" borderId="16" xfId="333" applyNumberFormat="1" applyFont="1" applyFill="1" applyBorder="1" applyAlignment="1">
      <alignment vertical="center" wrapText="1"/>
      <protection/>
    </xf>
    <xf numFmtId="172" fontId="6" fillId="0" borderId="16" xfId="0" applyNumberFormat="1" applyFont="1" applyFill="1" applyBorder="1" applyAlignment="1">
      <alignment horizontal="right" vertical="center"/>
    </xf>
    <xf numFmtId="174" fontId="6" fillId="0" borderId="16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vertical="center"/>
    </xf>
    <xf numFmtId="0" fontId="4" fillId="0" borderId="19" xfId="335" applyBorder="1">
      <alignment/>
      <protection/>
    </xf>
    <xf numFmtId="172" fontId="6" fillId="0" borderId="20" xfId="0" applyNumberFormat="1" applyFont="1" applyFill="1" applyBorder="1" applyAlignment="1">
      <alignment vertical="center"/>
    </xf>
    <xf numFmtId="174" fontId="4" fillId="0" borderId="19" xfId="338" applyNumberFormat="1" applyBorder="1" applyAlignment="1">
      <alignment vertical="center" wrapText="1"/>
      <protection/>
    </xf>
    <xf numFmtId="172" fontId="6" fillId="0" borderId="19" xfId="0" applyNumberFormat="1" applyFont="1" applyFill="1" applyBorder="1" applyAlignment="1">
      <alignment vertical="center"/>
    </xf>
    <xf numFmtId="174" fontId="4" fillId="0" borderId="19" xfId="334" applyNumberFormat="1" applyBorder="1" applyAlignment="1">
      <alignment vertical="center" wrapText="1"/>
      <protection/>
    </xf>
    <xf numFmtId="174" fontId="4" fillId="0" borderId="19" xfId="333" applyNumberFormat="1" applyFont="1" applyFill="1" applyBorder="1" applyAlignment="1">
      <alignment vertical="center" wrapText="1"/>
      <protection/>
    </xf>
    <xf numFmtId="1" fontId="4" fillId="0" borderId="19" xfId="333" applyNumberFormat="1" applyFont="1" applyFill="1" applyBorder="1" applyAlignment="1">
      <alignment vertical="center" wrapText="1"/>
      <protection/>
    </xf>
    <xf numFmtId="174" fontId="0" fillId="0" borderId="19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0" fontId="4" fillId="0" borderId="22" xfId="335" applyBorder="1">
      <alignment/>
      <protection/>
    </xf>
    <xf numFmtId="172" fontId="6" fillId="0" borderId="23" xfId="0" applyNumberFormat="1" applyFont="1" applyFill="1" applyBorder="1" applyAlignment="1">
      <alignment vertical="center"/>
    </xf>
    <xf numFmtId="174" fontId="4" fillId="0" borderId="22" xfId="338" applyNumberFormat="1" applyBorder="1" applyAlignment="1">
      <alignment vertical="center" wrapText="1"/>
      <protection/>
    </xf>
    <xf numFmtId="172" fontId="6" fillId="0" borderId="22" xfId="0" applyNumberFormat="1" applyFont="1" applyFill="1" applyBorder="1" applyAlignment="1">
      <alignment vertical="center"/>
    </xf>
    <xf numFmtId="174" fontId="4" fillId="0" borderId="22" xfId="334" applyNumberFormat="1" applyBorder="1" applyAlignment="1">
      <alignment vertical="center" wrapText="1"/>
      <protection/>
    </xf>
    <xf numFmtId="174" fontId="4" fillId="0" borderId="22" xfId="333" applyNumberFormat="1" applyFont="1" applyFill="1" applyBorder="1" applyAlignment="1">
      <alignment vertical="center" wrapText="1"/>
      <protection/>
    </xf>
    <xf numFmtId="1" fontId="0" fillId="0" borderId="22" xfId="0" applyNumberFormat="1" applyFont="1" applyFill="1" applyBorder="1" applyAlignment="1">
      <alignment vertical="center" wrapText="1"/>
    </xf>
    <xf numFmtId="1" fontId="4" fillId="0" borderId="22" xfId="333" applyNumberFormat="1" applyFont="1" applyFill="1" applyBorder="1" applyAlignment="1">
      <alignment vertical="center" wrapText="1"/>
      <protection/>
    </xf>
    <xf numFmtId="174" fontId="0" fillId="0" borderId="22" xfId="0" applyNumberFormat="1" applyFont="1" applyFill="1" applyBorder="1" applyAlignment="1">
      <alignment vertical="center" wrapText="1"/>
    </xf>
    <xf numFmtId="172" fontId="6" fillId="0" borderId="24" xfId="0" applyNumberFormat="1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vertical="center" wrapText="1"/>
    </xf>
    <xf numFmtId="1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1" fontId="4" fillId="0" borderId="22" xfId="336" applyNumberFormat="1" applyFont="1" applyFill="1" applyBorder="1" applyAlignment="1">
      <alignment vertical="center" wrapText="1"/>
      <protection/>
    </xf>
    <xf numFmtId="0" fontId="0" fillId="0" borderId="15" xfId="0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4" fontId="4" fillId="0" borderId="26" xfId="333" applyNumberFormat="1" applyFont="1" applyFill="1" applyBorder="1" applyAlignment="1">
      <alignment vertical="center" wrapText="1"/>
      <protection/>
    </xf>
    <xf numFmtId="1" fontId="0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" fontId="4" fillId="0" borderId="26" xfId="333" applyNumberFormat="1" applyFont="1" applyFill="1" applyBorder="1" applyAlignment="1">
      <alignment vertical="center" wrapText="1"/>
      <protection/>
    </xf>
    <xf numFmtId="174" fontId="0" fillId="0" borderId="26" xfId="0" applyNumberFormat="1" applyFont="1" applyFill="1" applyBorder="1" applyAlignment="1">
      <alignment vertical="center" wrapText="1"/>
    </xf>
    <xf numFmtId="172" fontId="6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4" fontId="0" fillId="0" borderId="19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 vertical="center"/>
    </xf>
    <xf numFmtId="174" fontId="0" fillId="0" borderId="19" xfId="0" applyNumberFormat="1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 wrapText="1"/>
    </xf>
    <xf numFmtId="14" fontId="0" fillId="0" borderId="26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174" fontId="6" fillId="0" borderId="16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4" fontId="4" fillId="0" borderId="0" xfId="337" applyNumberFormat="1" applyFont="1" applyFill="1" applyBorder="1" applyAlignment="1">
      <alignment vertical="center" wrapText="1"/>
      <protection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4" fillId="0" borderId="33" xfId="335" applyBorder="1">
      <alignment/>
      <protection/>
    </xf>
    <xf numFmtId="0" fontId="4" fillId="0" borderId="38" xfId="335" applyBorder="1">
      <alignment/>
      <protection/>
    </xf>
    <xf numFmtId="0" fontId="4" fillId="0" borderId="39" xfId="335" applyBorder="1">
      <alignment/>
      <protection/>
    </xf>
    <xf numFmtId="0" fontId="0" fillId="4" borderId="3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жовтень касові" xfId="333"/>
    <cellStyle name="Обычный_Книга1" xfId="334"/>
    <cellStyle name="Обычный_Книга2" xfId="335"/>
    <cellStyle name="Обычный_КФК" xfId="336"/>
    <cellStyle name="Обычный_Лист1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5;&#1072;&#1083;&#1110;&#1079;%20%2025%2005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щопонеділка"/>
      <sheetName val="Видатки 25 05"/>
      <sheetName val="доходи 25 05 "/>
      <sheetName val="Видатки КФКВ"/>
      <sheetName val="доходи 1805"/>
      <sheetName val="доходи"/>
    </sheetNames>
    <sheetDataSet>
      <sheetData sheetId="2">
        <row r="9">
          <cell r="FN9">
            <v>120598760</v>
          </cell>
          <cell r="FO9">
            <v>117641917.62</v>
          </cell>
        </row>
        <row r="10">
          <cell r="FN10">
            <v>7262549</v>
          </cell>
          <cell r="FO10">
            <v>9729205.85</v>
          </cell>
        </row>
        <row r="11">
          <cell r="FN11">
            <v>1222583</v>
          </cell>
          <cell r="FO11">
            <v>1628581.54</v>
          </cell>
        </row>
        <row r="12">
          <cell r="FN12">
            <v>980954</v>
          </cell>
          <cell r="FO12">
            <v>1227397.97</v>
          </cell>
        </row>
        <row r="13">
          <cell r="FN13">
            <v>3629268</v>
          </cell>
          <cell r="FO13">
            <v>3836819.68</v>
          </cell>
        </row>
        <row r="14">
          <cell r="FN14">
            <v>2351152</v>
          </cell>
          <cell r="FO14">
            <v>2480741.99</v>
          </cell>
        </row>
        <row r="15">
          <cell r="FN15">
            <v>407016</v>
          </cell>
          <cell r="FO15">
            <v>395096.49</v>
          </cell>
        </row>
        <row r="16">
          <cell r="FN16">
            <v>489439</v>
          </cell>
          <cell r="FO16">
            <v>530999.58</v>
          </cell>
        </row>
        <row r="17">
          <cell r="FN17">
            <v>4491091</v>
          </cell>
          <cell r="FO17">
            <v>5959818.390000001</v>
          </cell>
        </row>
        <row r="18">
          <cell r="FN18">
            <v>379900</v>
          </cell>
          <cell r="FO18">
            <v>362150.54</v>
          </cell>
        </row>
        <row r="19">
          <cell r="FN19">
            <v>593603</v>
          </cell>
          <cell r="FO19">
            <v>702606.83</v>
          </cell>
        </row>
        <row r="20">
          <cell r="FN20">
            <v>221959</v>
          </cell>
          <cell r="FO20">
            <v>244309.48</v>
          </cell>
        </row>
        <row r="21">
          <cell r="FN21">
            <v>342784</v>
          </cell>
          <cell r="FO21">
            <v>420161.68</v>
          </cell>
        </row>
        <row r="22">
          <cell r="FN22">
            <v>355321</v>
          </cell>
          <cell r="FO22">
            <v>419661.01</v>
          </cell>
        </row>
        <row r="23">
          <cell r="FN23">
            <v>159071</v>
          </cell>
          <cell r="FO23">
            <v>358142.15</v>
          </cell>
        </row>
        <row r="24">
          <cell r="FN24">
            <v>2067883</v>
          </cell>
          <cell r="FO24">
            <v>3074466.71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8"/>
  <sheetViews>
    <sheetView tabSelected="1" workbookViewId="0" topLeftCell="C6">
      <selection activeCell="Q19" sqref="Q19"/>
    </sheetView>
  </sheetViews>
  <sheetFormatPr defaultColWidth="9.140625" defaultRowHeight="12.75"/>
  <cols>
    <col min="1" max="1" width="10.140625" style="1" hidden="1" customWidth="1"/>
    <col min="2" max="2" width="23.421875" style="3" customWidth="1"/>
    <col min="3" max="4" width="18.140625" style="3" customWidth="1"/>
    <col min="5" max="5" width="12.8515625" style="3" customWidth="1"/>
    <col min="6" max="6" width="14.57421875" style="3" customWidth="1"/>
    <col min="7" max="7" width="14.00390625" style="3" customWidth="1"/>
    <col min="8" max="8" width="6.140625" style="3" customWidth="1"/>
    <col min="9" max="9" width="12.421875" style="3" customWidth="1"/>
    <col min="10" max="10" width="14.0039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2.57421875" style="3" customWidth="1"/>
    <col min="25" max="25" width="11.8515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42149</v>
      </c>
      <c r="C2" s="4"/>
      <c r="D2" s="4"/>
    </row>
    <row r="5" spans="2:26" ht="18">
      <c r="B5" s="117" t="s">
        <v>0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ht="13.5" thickBot="1"/>
    <row r="7" spans="1:26" ht="13.5" customHeight="1" thickBot="1">
      <c r="A7" s="5"/>
      <c r="B7" s="99"/>
      <c r="C7" s="108" t="s">
        <v>1</v>
      </c>
      <c r="D7" s="108"/>
      <c r="E7" s="109"/>
      <c r="F7" s="123" t="s">
        <v>2</v>
      </c>
      <c r="G7" s="124"/>
      <c r="H7" s="125"/>
      <c r="I7" s="114" t="s">
        <v>3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6"/>
    </row>
    <row r="8" spans="1:26" ht="27.75" customHeight="1" thickBot="1">
      <c r="A8" s="6"/>
      <c r="B8" s="112" t="s">
        <v>4</v>
      </c>
      <c r="C8" s="110"/>
      <c r="D8" s="110"/>
      <c r="E8" s="111"/>
      <c r="F8" s="126"/>
      <c r="G8" s="127"/>
      <c r="H8" s="128"/>
      <c r="I8" s="114" t="s">
        <v>5</v>
      </c>
      <c r="J8" s="115"/>
      <c r="K8" s="116"/>
      <c r="L8" s="114" t="s">
        <v>6</v>
      </c>
      <c r="M8" s="115"/>
      <c r="N8" s="116"/>
      <c r="O8" s="119" t="s">
        <v>7</v>
      </c>
      <c r="P8" s="120"/>
      <c r="Q8" s="120"/>
      <c r="R8" s="120" t="s">
        <v>8</v>
      </c>
      <c r="S8" s="120"/>
      <c r="T8" s="120"/>
      <c r="U8" s="122" t="s">
        <v>9</v>
      </c>
      <c r="V8" s="120"/>
      <c r="W8" s="120"/>
      <c r="X8" s="120" t="s">
        <v>10</v>
      </c>
      <c r="Y8" s="120"/>
      <c r="Z8" s="121"/>
    </row>
    <row r="9" spans="1:26" ht="87.75" customHeight="1" thickBot="1">
      <c r="A9" s="6"/>
      <c r="B9" s="113"/>
      <c r="C9" s="95" t="s">
        <v>11</v>
      </c>
      <c r="D9" s="8" t="s">
        <v>12</v>
      </c>
      <c r="E9" s="7" t="s">
        <v>13</v>
      </c>
      <c r="F9" s="95" t="s">
        <v>11</v>
      </c>
      <c r="G9" s="7" t="s">
        <v>14</v>
      </c>
      <c r="H9" s="7" t="s">
        <v>13</v>
      </c>
      <c r="I9" s="95" t="s">
        <v>11</v>
      </c>
      <c r="J9" s="7" t="s">
        <v>14</v>
      </c>
      <c r="K9" s="7" t="s">
        <v>13</v>
      </c>
      <c r="L9" s="95" t="s">
        <v>11</v>
      </c>
      <c r="M9" s="7" t="s">
        <v>14</v>
      </c>
      <c r="N9" s="7" t="s">
        <v>13</v>
      </c>
      <c r="O9" s="95" t="s">
        <v>11</v>
      </c>
      <c r="P9" s="7" t="s">
        <v>14</v>
      </c>
      <c r="Q9" s="7" t="s">
        <v>13</v>
      </c>
      <c r="R9" s="95" t="s">
        <v>11</v>
      </c>
      <c r="S9" s="7" t="s">
        <v>14</v>
      </c>
      <c r="T9" s="7" t="s">
        <v>13</v>
      </c>
      <c r="U9" s="95" t="s">
        <v>11</v>
      </c>
      <c r="V9" s="7" t="s">
        <v>14</v>
      </c>
      <c r="W9" s="7" t="s">
        <v>13</v>
      </c>
      <c r="X9" s="95" t="s">
        <v>11</v>
      </c>
      <c r="Y9" s="7" t="s">
        <v>14</v>
      </c>
      <c r="Z9" s="9" t="s">
        <v>13</v>
      </c>
    </row>
    <row r="10" spans="1:26" ht="42.75" customHeight="1" thickBot="1">
      <c r="A10" s="10"/>
      <c r="B10" s="100" t="s">
        <v>15</v>
      </c>
      <c r="C10" s="96">
        <f>'[1]доходи 25 05 '!FN10</f>
        <v>7262549</v>
      </c>
      <c r="D10" s="11">
        <f>'[1]доходи 25 05 '!FO10</f>
        <v>9729205.85</v>
      </c>
      <c r="E10" s="12">
        <f aca="true" t="shared" si="0" ref="E10:E29">D10/C10*100</f>
        <v>133.96406482076745</v>
      </c>
      <c r="F10" s="13">
        <v>8025634</v>
      </c>
      <c r="G10" s="13">
        <v>6683984.700000001</v>
      </c>
      <c r="H10" s="14">
        <f aca="true" t="shared" si="1" ref="H10:H29">G10/F10*100</f>
        <v>83.28294935951479</v>
      </c>
      <c r="I10" s="15">
        <v>1160360</v>
      </c>
      <c r="J10" s="16">
        <v>902576.55</v>
      </c>
      <c r="K10" s="14">
        <f aca="true" t="shared" si="2" ref="K10:K29">J10/I10*100</f>
        <v>77.78418335688924</v>
      </c>
      <c r="L10" s="17"/>
      <c r="M10" s="18"/>
      <c r="N10" s="19"/>
      <c r="O10" s="20">
        <v>3796083</v>
      </c>
      <c r="P10" s="20">
        <v>3379514.7</v>
      </c>
      <c r="Q10" s="21">
        <f aca="true" t="shared" si="3" ref="Q10:Q15">P10/O10*100</f>
        <v>89.02636480814566</v>
      </c>
      <c r="R10" s="22"/>
      <c r="S10" s="22"/>
      <c r="T10" s="14"/>
      <c r="U10" s="20">
        <v>2776191</v>
      </c>
      <c r="V10" s="20">
        <v>2267229.62</v>
      </c>
      <c r="W10" s="14">
        <f aca="true" t="shared" si="4" ref="W10:W18">V10/U10*100</f>
        <v>81.66691773008414</v>
      </c>
      <c r="X10" s="20"/>
      <c r="Y10" s="20"/>
      <c r="Z10" s="23"/>
    </row>
    <row r="11" spans="1:26" ht="39.75" customHeight="1">
      <c r="A11" s="6"/>
      <c r="B11" s="101" t="s">
        <v>16</v>
      </c>
      <c r="C11" s="97">
        <f>'[1]доходи 25 05 '!FN11</f>
        <v>1222583</v>
      </c>
      <c r="D11" s="24">
        <f>'[1]доходи 25 05 '!FO11</f>
        <v>1628581.54</v>
      </c>
      <c r="E11" s="25">
        <f t="shared" si="0"/>
        <v>133.20825988910366</v>
      </c>
      <c r="F11" s="26">
        <v>1232683</v>
      </c>
      <c r="G11" s="26">
        <v>1010638.07</v>
      </c>
      <c r="H11" s="27">
        <f t="shared" si="1"/>
        <v>81.98685874632812</v>
      </c>
      <c r="I11" s="28">
        <v>356592</v>
      </c>
      <c r="J11" s="29">
        <v>300324.25</v>
      </c>
      <c r="K11" s="27">
        <f t="shared" si="2"/>
        <v>84.22069199533361</v>
      </c>
      <c r="L11" s="30"/>
      <c r="M11" s="30"/>
      <c r="N11" s="27"/>
      <c r="O11" s="30">
        <v>539740</v>
      </c>
      <c r="P11" s="30">
        <v>449331.29</v>
      </c>
      <c r="Q11" s="27">
        <f t="shared" si="3"/>
        <v>83.2495812798755</v>
      </c>
      <c r="R11" s="31"/>
      <c r="S11" s="31"/>
      <c r="T11" s="27"/>
      <c r="U11" s="30">
        <v>129482</v>
      </c>
      <c r="V11" s="30">
        <v>83633.52</v>
      </c>
      <c r="W11" s="27">
        <f t="shared" si="4"/>
        <v>64.5908466041612</v>
      </c>
      <c r="X11" s="30">
        <v>206869</v>
      </c>
      <c r="Y11" s="30">
        <v>177349.01</v>
      </c>
      <c r="Z11" s="32">
        <f aca="true" t="shared" si="5" ref="Z11:Z18">Y11/X11*100</f>
        <v>85.73010455892377</v>
      </c>
    </row>
    <row r="12" spans="1:26" ht="25.5">
      <c r="A12" s="6"/>
      <c r="B12" s="102" t="s">
        <v>17</v>
      </c>
      <c r="C12" s="98">
        <f>'[1]доходи 25 05 '!FN12</f>
        <v>980954</v>
      </c>
      <c r="D12" s="33">
        <f>'[1]доходи 25 05 '!FO12</f>
        <v>1227397.97</v>
      </c>
      <c r="E12" s="34">
        <f t="shared" si="0"/>
        <v>125.12288751562255</v>
      </c>
      <c r="F12" s="35">
        <v>1159917</v>
      </c>
      <c r="G12" s="35">
        <v>989837.19</v>
      </c>
      <c r="H12" s="36">
        <f t="shared" si="1"/>
        <v>85.33689824358122</v>
      </c>
      <c r="I12" s="37">
        <v>464153</v>
      </c>
      <c r="J12" s="38">
        <v>387429.12</v>
      </c>
      <c r="K12" s="36">
        <f t="shared" si="2"/>
        <v>83.47013161608349</v>
      </c>
      <c r="L12" s="39"/>
      <c r="M12" s="39"/>
      <c r="N12" s="36"/>
      <c r="O12" s="40">
        <v>442673</v>
      </c>
      <c r="P12" s="40">
        <v>389774.12</v>
      </c>
      <c r="Q12" s="36">
        <f t="shared" si="3"/>
        <v>88.05012277685786</v>
      </c>
      <c r="R12" s="41"/>
      <c r="S12" s="41"/>
      <c r="T12" s="36"/>
      <c r="U12" s="40">
        <v>59747</v>
      </c>
      <c r="V12" s="40">
        <v>43901.3</v>
      </c>
      <c r="W12" s="36">
        <f t="shared" si="4"/>
        <v>73.47866838502351</v>
      </c>
      <c r="X12" s="40">
        <v>190244</v>
      </c>
      <c r="Y12" s="40">
        <v>165932.65</v>
      </c>
      <c r="Z12" s="42">
        <f t="shared" si="5"/>
        <v>87.22096360463405</v>
      </c>
    </row>
    <row r="13" spans="1:26" ht="25.5">
      <c r="A13" s="6"/>
      <c r="B13" s="102" t="s">
        <v>18</v>
      </c>
      <c r="C13" s="98">
        <f>'[1]доходи 25 05 '!FN13</f>
        <v>3629268</v>
      </c>
      <c r="D13" s="33">
        <f>'[1]доходи 25 05 '!FO13</f>
        <v>3836819.68</v>
      </c>
      <c r="E13" s="34">
        <f t="shared" si="0"/>
        <v>105.71883035366912</v>
      </c>
      <c r="F13" s="35">
        <v>4100309</v>
      </c>
      <c r="G13" s="35">
        <v>3724623.89</v>
      </c>
      <c r="H13" s="36">
        <f t="shared" si="1"/>
        <v>90.83763906573871</v>
      </c>
      <c r="I13" s="37">
        <v>1096942</v>
      </c>
      <c r="J13" s="38">
        <v>905327.13</v>
      </c>
      <c r="K13" s="36">
        <f t="shared" si="2"/>
        <v>82.53190505970234</v>
      </c>
      <c r="L13" s="43"/>
      <c r="M13" s="43"/>
      <c r="N13" s="36"/>
      <c r="O13" s="40">
        <v>858059</v>
      </c>
      <c r="P13" s="40">
        <v>811614.03</v>
      </c>
      <c r="Q13" s="36">
        <f t="shared" si="3"/>
        <v>94.58720554181006</v>
      </c>
      <c r="R13" s="41"/>
      <c r="S13" s="41"/>
      <c r="T13" s="36"/>
      <c r="U13" s="40">
        <v>1580825</v>
      </c>
      <c r="V13" s="40">
        <v>1527298.31</v>
      </c>
      <c r="W13" s="36">
        <f t="shared" si="4"/>
        <v>96.61400281498584</v>
      </c>
      <c r="X13" s="40">
        <v>480107</v>
      </c>
      <c r="Y13" s="40">
        <v>405108.42</v>
      </c>
      <c r="Z13" s="42">
        <f t="shared" si="5"/>
        <v>84.37877806405655</v>
      </c>
    </row>
    <row r="14" spans="1:26" ht="25.5">
      <c r="A14" s="6"/>
      <c r="B14" s="102" t="s">
        <v>19</v>
      </c>
      <c r="C14" s="98">
        <f>'[1]доходи 25 05 '!FN14</f>
        <v>2351152</v>
      </c>
      <c r="D14" s="33">
        <f>'[1]доходи 25 05 '!FO14</f>
        <v>2480741.99</v>
      </c>
      <c r="E14" s="34">
        <f t="shared" si="0"/>
        <v>105.51176572165475</v>
      </c>
      <c r="F14" s="35">
        <v>2625087</v>
      </c>
      <c r="G14" s="35">
        <v>2049627.93</v>
      </c>
      <c r="H14" s="36">
        <f t="shared" si="1"/>
        <v>78.0784762562155</v>
      </c>
      <c r="I14" s="37">
        <v>479802</v>
      </c>
      <c r="J14" s="38">
        <v>405257.11</v>
      </c>
      <c r="K14" s="36">
        <f t="shared" si="2"/>
        <v>84.46340573820034</v>
      </c>
      <c r="L14" s="40">
        <v>223354</v>
      </c>
      <c r="M14" s="40">
        <v>148648.14</v>
      </c>
      <c r="N14" s="36">
        <f>M14/L14*100</f>
        <v>66.55271004772693</v>
      </c>
      <c r="O14" s="40">
        <v>1279470</v>
      </c>
      <c r="P14" s="40">
        <v>1066366.59</v>
      </c>
      <c r="Q14" s="36">
        <f t="shared" si="3"/>
        <v>83.34439963422355</v>
      </c>
      <c r="R14" s="41"/>
      <c r="S14" s="41"/>
      <c r="T14" s="36"/>
      <c r="U14" s="40">
        <v>302880</v>
      </c>
      <c r="V14" s="40">
        <v>190180.92</v>
      </c>
      <c r="W14" s="36">
        <f t="shared" si="4"/>
        <v>62.79084786053883</v>
      </c>
      <c r="X14" s="40">
        <v>335581</v>
      </c>
      <c r="Y14" s="40">
        <v>238175.17</v>
      </c>
      <c r="Z14" s="42">
        <f t="shared" si="5"/>
        <v>70.97397349671168</v>
      </c>
    </row>
    <row r="15" spans="1:26" ht="25.5">
      <c r="A15" s="6"/>
      <c r="B15" s="102" t="s">
        <v>20</v>
      </c>
      <c r="C15" s="98">
        <f>'[1]доходи 25 05 '!FN15</f>
        <v>407016</v>
      </c>
      <c r="D15" s="33">
        <f>'[1]доходи 25 05 '!FO15</f>
        <v>395096.49</v>
      </c>
      <c r="E15" s="34">
        <f t="shared" si="0"/>
        <v>97.07148859012914</v>
      </c>
      <c r="F15" s="35">
        <v>439757</v>
      </c>
      <c r="G15" s="35">
        <v>353560.22</v>
      </c>
      <c r="H15" s="36">
        <f t="shared" si="1"/>
        <v>80.39899762823559</v>
      </c>
      <c r="I15" s="37">
        <v>161114</v>
      </c>
      <c r="J15" s="38">
        <v>139006.61</v>
      </c>
      <c r="K15" s="36">
        <f t="shared" si="2"/>
        <v>86.27841776630211</v>
      </c>
      <c r="L15" s="44"/>
      <c r="M15" s="45"/>
      <c r="N15" s="46"/>
      <c r="O15" s="40">
        <v>185324</v>
      </c>
      <c r="P15" s="40">
        <v>149705.29</v>
      </c>
      <c r="Q15" s="36">
        <f t="shared" si="3"/>
        <v>80.78030368435822</v>
      </c>
      <c r="R15" s="41"/>
      <c r="S15" s="41"/>
      <c r="T15" s="36"/>
      <c r="U15" s="40">
        <v>7690</v>
      </c>
      <c r="V15" s="40">
        <v>887</v>
      </c>
      <c r="W15" s="36">
        <f t="shared" si="4"/>
        <v>11.53446033810143</v>
      </c>
      <c r="X15" s="40">
        <v>85629</v>
      </c>
      <c r="Y15" s="40">
        <v>63961.32</v>
      </c>
      <c r="Z15" s="42">
        <f t="shared" si="5"/>
        <v>74.69586238307116</v>
      </c>
    </row>
    <row r="16" spans="1:26" ht="25.5">
      <c r="A16" s="6"/>
      <c r="B16" s="102" t="s">
        <v>21</v>
      </c>
      <c r="C16" s="98">
        <f>'[1]доходи 25 05 '!FN16</f>
        <v>489439</v>
      </c>
      <c r="D16" s="33">
        <f>'[1]доходи 25 05 '!FO16</f>
        <v>530999.58</v>
      </c>
      <c r="E16" s="34">
        <f t="shared" si="0"/>
        <v>108.49147289039082</v>
      </c>
      <c r="F16" s="35">
        <v>588572</v>
      </c>
      <c r="G16" s="35">
        <v>437797.11</v>
      </c>
      <c r="H16" s="36">
        <f t="shared" si="1"/>
        <v>74.38293190977484</v>
      </c>
      <c r="I16" s="37">
        <v>382196</v>
      </c>
      <c r="J16" s="38">
        <v>297665.47</v>
      </c>
      <c r="K16" s="36">
        <f t="shared" si="2"/>
        <v>77.8829370270751</v>
      </c>
      <c r="L16" s="44"/>
      <c r="M16" s="45"/>
      <c r="N16" s="47"/>
      <c r="O16" s="48"/>
      <c r="P16" s="48"/>
      <c r="Q16" s="36"/>
      <c r="R16" s="41"/>
      <c r="S16" s="41"/>
      <c r="T16" s="36"/>
      <c r="U16" s="40">
        <v>112787</v>
      </c>
      <c r="V16" s="40">
        <v>65159.34</v>
      </c>
      <c r="W16" s="36">
        <f t="shared" si="4"/>
        <v>57.772030464503885</v>
      </c>
      <c r="X16" s="40">
        <v>77089</v>
      </c>
      <c r="Y16" s="40">
        <v>58472.3</v>
      </c>
      <c r="Z16" s="42">
        <f t="shared" si="5"/>
        <v>75.85038072876806</v>
      </c>
    </row>
    <row r="17" spans="1:26" ht="26.25" thickBot="1">
      <c r="A17" s="49"/>
      <c r="B17" s="103" t="s">
        <v>22</v>
      </c>
      <c r="C17" s="98">
        <f>'[1]доходи 25 05 '!FN17</f>
        <v>4491091</v>
      </c>
      <c r="D17" s="33">
        <f>'[1]доходи 25 05 '!FO17</f>
        <v>5959818.390000001</v>
      </c>
      <c r="E17" s="50">
        <f t="shared" si="0"/>
        <v>132.7031313772088</v>
      </c>
      <c r="F17" s="35">
        <v>4513091</v>
      </c>
      <c r="G17" s="35">
        <v>2953619.27</v>
      </c>
      <c r="H17" s="51">
        <f t="shared" si="1"/>
        <v>65.44559526940627</v>
      </c>
      <c r="I17" s="37">
        <v>855813</v>
      </c>
      <c r="J17" s="52">
        <v>637793.64</v>
      </c>
      <c r="K17" s="51">
        <f t="shared" si="2"/>
        <v>74.52488335652765</v>
      </c>
      <c r="L17" s="53"/>
      <c r="M17" s="54"/>
      <c r="N17" s="55"/>
      <c r="O17" s="56">
        <v>1970953</v>
      </c>
      <c r="P17" s="56">
        <v>1640222.39</v>
      </c>
      <c r="Q17" s="51">
        <f>P17/O17*100</f>
        <v>83.21976170918332</v>
      </c>
      <c r="R17" s="57"/>
      <c r="S17" s="57"/>
      <c r="T17" s="51"/>
      <c r="U17" s="56">
        <v>1096493</v>
      </c>
      <c r="V17" s="56">
        <v>203493.99</v>
      </c>
      <c r="W17" s="51">
        <f t="shared" si="4"/>
        <v>18.558621897267013</v>
      </c>
      <c r="X17" s="56">
        <v>535846</v>
      </c>
      <c r="Y17" s="56">
        <v>432425.25</v>
      </c>
      <c r="Z17" s="58">
        <f t="shared" si="5"/>
        <v>80.69953867342483</v>
      </c>
    </row>
    <row r="18" spans="1:26" ht="26.25" thickBot="1">
      <c r="A18" s="59"/>
      <c r="B18" s="104" t="s">
        <v>23</v>
      </c>
      <c r="C18" s="77">
        <f>SUM(C11:C17)</f>
        <v>13571503</v>
      </c>
      <c r="D18" s="60">
        <f>SUM(D11:D17)</f>
        <v>16059455.64</v>
      </c>
      <c r="E18" s="61">
        <f t="shared" si="0"/>
        <v>118.33218207298042</v>
      </c>
      <c r="F18" s="62">
        <f>SUM(F11:F17)</f>
        <v>14659416</v>
      </c>
      <c r="G18" s="62">
        <f>SUM(G11:G17)</f>
        <v>11519703.68</v>
      </c>
      <c r="H18" s="63">
        <f t="shared" si="1"/>
        <v>78.58228240470152</v>
      </c>
      <c r="I18" s="62">
        <f>SUM(I11:I17)</f>
        <v>3796612</v>
      </c>
      <c r="J18" s="62">
        <f>SUM(J11:J17)</f>
        <v>3072803.3299999996</v>
      </c>
      <c r="K18" s="63">
        <f t="shared" si="2"/>
        <v>80.93540583025074</v>
      </c>
      <c r="L18" s="64">
        <f>SUM(L11:L17)</f>
        <v>223354</v>
      </c>
      <c r="M18" s="62">
        <f>SUM(M11:M17)</f>
        <v>148648.14</v>
      </c>
      <c r="N18" s="63">
        <f>M18/L18*100</f>
        <v>66.55271004772693</v>
      </c>
      <c r="O18" s="62">
        <f>SUM(O11:O17)</f>
        <v>5276219</v>
      </c>
      <c r="P18" s="62">
        <f>SUM(P11:P17)</f>
        <v>4507013.71</v>
      </c>
      <c r="Q18" s="63">
        <f>P18/O18*100</f>
        <v>85.42127819182637</v>
      </c>
      <c r="R18" s="65">
        <f>SUM(R11:R17)</f>
        <v>0</v>
      </c>
      <c r="S18" s="65">
        <f>SUM(S11:S17)</f>
        <v>0</v>
      </c>
      <c r="T18" s="63"/>
      <c r="U18" s="62">
        <f>SUM(U11:U17)</f>
        <v>3289904</v>
      </c>
      <c r="V18" s="62">
        <f>SUM(V11:V17)</f>
        <v>2114554.38</v>
      </c>
      <c r="W18" s="63">
        <f t="shared" si="4"/>
        <v>64.27404507851901</v>
      </c>
      <c r="X18" s="62">
        <f>SUM(X11:X17)</f>
        <v>1911365</v>
      </c>
      <c r="Y18" s="62">
        <f>SUM(Y11:Y17)</f>
        <v>1541424.12</v>
      </c>
      <c r="Z18" s="23">
        <f t="shared" si="5"/>
        <v>80.64519963481597</v>
      </c>
    </row>
    <row r="19" spans="1:26" ht="25.5">
      <c r="A19" s="6"/>
      <c r="B19" s="101" t="s">
        <v>24</v>
      </c>
      <c r="C19" s="98">
        <f>'[1]доходи 25 05 '!FN18</f>
        <v>379900</v>
      </c>
      <c r="D19" s="33">
        <f>'[1]доходи 25 05 '!FO18</f>
        <v>362150.54</v>
      </c>
      <c r="E19" s="66">
        <f t="shared" si="0"/>
        <v>95.32785996314819</v>
      </c>
      <c r="F19" s="35">
        <v>241579</v>
      </c>
      <c r="G19" s="35">
        <v>144875.96</v>
      </c>
      <c r="H19" s="27">
        <f t="shared" si="1"/>
        <v>59.970427893152966</v>
      </c>
      <c r="I19" s="37">
        <v>186787</v>
      </c>
      <c r="J19" s="37">
        <v>144875.96</v>
      </c>
      <c r="K19" s="27">
        <f t="shared" si="2"/>
        <v>77.56212156092232</v>
      </c>
      <c r="L19" s="67"/>
      <c r="M19" s="68"/>
      <c r="N19" s="69"/>
      <c r="O19" s="70"/>
      <c r="P19" s="70"/>
      <c r="Q19" s="27"/>
      <c r="R19" s="71"/>
      <c r="S19" s="71"/>
      <c r="T19" s="27"/>
      <c r="U19" s="30">
        <v>54792</v>
      </c>
      <c r="V19" s="30">
        <v>0</v>
      </c>
      <c r="W19" s="27"/>
      <c r="X19" s="72"/>
      <c r="Y19" s="72"/>
      <c r="Z19" s="32"/>
    </row>
    <row r="20" spans="1:26" ht="25.5">
      <c r="A20" s="6"/>
      <c r="B20" s="102" t="s">
        <v>25</v>
      </c>
      <c r="C20" s="98">
        <f>'[1]доходи 25 05 '!FN19</f>
        <v>593603</v>
      </c>
      <c r="D20" s="33">
        <f>'[1]доходи 25 05 '!FO19</f>
        <v>702606.83</v>
      </c>
      <c r="E20" s="34">
        <f t="shared" si="0"/>
        <v>118.3630861030015</v>
      </c>
      <c r="F20" s="35">
        <v>687622</v>
      </c>
      <c r="G20" s="35">
        <v>560143.57</v>
      </c>
      <c r="H20" s="36">
        <f t="shared" si="1"/>
        <v>81.46097274374583</v>
      </c>
      <c r="I20" s="37">
        <v>180588</v>
      </c>
      <c r="J20" s="37">
        <v>151424.46</v>
      </c>
      <c r="K20" s="36">
        <f t="shared" si="2"/>
        <v>83.85078742773607</v>
      </c>
      <c r="L20" s="73"/>
      <c r="M20" s="45"/>
      <c r="N20" s="47"/>
      <c r="O20" s="40">
        <v>281648</v>
      </c>
      <c r="P20" s="40">
        <v>254800.78</v>
      </c>
      <c r="Q20" s="36">
        <f>P20/O20*100</f>
        <v>90.46781088450832</v>
      </c>
      <c r="R20" s="41"/>
      <c r="S20" s="41"/>
      <c r="T20" s="36"/>
      <c r="U20" s="40">
        <v>18615</v>
      </c>
      <c r="V20" s="40">
        <v>8582.98</v>
      </c>
      <c r="W20" s="36">
        <f aca="true" t="shared" si="6" ref="W20:W27">V20/U20*100</f>
        <v>46.10786999731399</v>
      </c>
      <c r="X20" s="40">
        <v>205271</v>
      </c>
      <c r="Y20" s="40">
        <v>145335.35</v>
      </c>
      <c r="Z20" s="42">
        <f aca="true" t="shared" si="7" ref="Z20:Z29">Y20/X20*100</f>
        <v>70.80169629416723</v>
      </c>
    </row>
    <row r="21" spans="1:26" ht="25.5">
      <c r="A21" s="6"/>
      <c r="B21" s="102" t="s">
        <v>26</v>
      </c>
      <c r="C21" s="98">
        <f>'[1]доходи 25 05 '!FN20</f>
        <v>221959</v>
      </c>
      <c r="D21" s="33">
        <f>'[1]доходи 25 05 '!FO20</f>
        <v>244309.48</v>
      </c>
      <c r="E21" s="34">
        <f t="shared" si="0"/>
        <v>110.06964349271713</v>
      </c>
      <c r="F21" s="35">
        <v>360509</v>
      </c>
      <c r="G21" s="35">
        <v>256792.08</v>
      </c>
      <c r="H21" s="36">
        <f t="shared" si="1"/>
        <v>71.23042143191986</v>
      </c>
      <c r="I21" s="37">
        <v>188390</v>
      </c>
      <c r="J21" s="37">
        <v>126870.77</v>
      </c>
      <c r="K21" s="36">
        <f t="shared" si="2"/>
        <v>67.34474759806784</v>
      </c>
      <c r="L21" s="73"/>
      <c r="M21" s="45"/>
      <c r="N21" s="47"/>
      <c r="O21" s="48"/>
      <c r="P21" s="48"/>
      <c r="Q21" s="36"/>
      <c r="R21" s="41"/>
      <c r="S21" s="41"/>
      <c r="T21" s="36"/>
      <c r="U21" s="40">
        <v>18660</v>
      </c>
      <c r="V21" s="40">
        <v>7916</v>
      </c>
      <c r="W21" s="36">
        <f t="shared" si="6"/>
        <v>42.42229367631297</v>
      </c>
      <c r="X21" s="40">
        <v>153459</v>
      </c>
      <c r="Y21" s="40">
        <v>122005.31</v>
      </c>
      <c r="Z21" s="42">
        <f t="shared" si="7"/>
        <v>79.50352211339836</v>
      </c>
    </row>
    <row r="22" spans="1:26" ht="25.5">
      <c r="A22" s="6"/>
      <c r="B22" s="102" t="s">
        <v>27</v>
      </c>
      <c r="C22" s="98">
        <f>'[1]доходи 25 05 '!FN21</f>
        <v>342784</v>
      </c>
      <c r="D22" s="33">
        <f>'[1]доходи 25 05 '!FO21</f>
        <v>420161.68</v>
      </c>
      <c r="E22" s="34">
        <f t="shared" si="0"/>
        <v>122.57330563853621</v>
      </c>
      <c r="F22" s="35">
        <v>489256</v>
      </c>
      <c r="G22" s="35">
        <v>350801.37</v>
      </c>
      <c r="H22" s="36">
        <f t="shared" si="1"/>
        <v>71.70098476053435</v>
      </c>
      <c r="I22" s="37">
        <v>229316</v>
      </c>
      <c r="J22" s="37">
        <v>194509.28</v>
      </c>
      <c r="K22" s="36">
        <f t="shared" si="2"/>
        <v>84.82150395088</v>
      </c>
      <c r="L22" s="73"/>
      <c r="M22" s="45"/>
      <c r="N22" s="47"/>
      <c r="O22" s="40"/>
      <c r="P22" s="40"/>
      <c r="Q22" s="36"/>
      <c r="R22" s="41"/>
      <c r="S22" s="41"/>
      <c r="T22" s="36"/>
      <c r="U22" s="40">
        <v>167572</v>
      </c>
      <c r="V22" s="40">
        <v>106794.81</v>
      </c>
      <c r="W22" s="36">
        <f t="shared" si="6"/>
        <v>63.730700833074735</v>
      </c>
      <c r="X22" s="40">
        <v>92368</v>
      </c>
      <c r="Y22" s="40">
        <v>49497.28</v>
      </c>
      <c r="Z22" s="42">
        <f t="shared" si="7"/>
        <v>53.58704313182054</v>
      </c>
    </row>
    <row r="23" spans="1:26" ht="27.75" customHeight="1">
      <c r="A23" s="6"/>
      <c r="B23" s="102" t="s">
        <v>28</v>
      </c>
      <c r="C23" s="98">
        <f>'[1]доходи 25 05 '!FN22</f>
        <v>355321</v>
      </c>
      <c r="D23" s="33">
        <f>'[1]доходи 25 05 '!FO22</f>
        <v>419661.01</v>
      </c>
      <c r="E23" s="34">
        <f t="shared" si="0"/>
        <v>118.10757315216382</v>
      </c>
      <c r="F23" s="35">
        <v>674981</v>
      </c>
      <c r="G23" s="35">
        <v>418966.59</v>
      </c>
      <c r="H23" s="36">
        <f t="shared" si="1"/>
        <v>62.07087162453462</v>
      </c>
      <c r="I23" s="37">
        <v>317301</v>
      </c>
      <c r="J23" s="37">
        <v>255887.02</v>
      </c>
      <c r="K23" s="36">
        <f t="shared" si="2"/>
        <v>80.64488293450067</v>
      </c>
      <c r="L23" s="73"/>
      <c r="M23" s="45"/>
      <c r="N23" s="47"/>
      <c r="O23" s="40"/>
      <c r="P23" s="40"/>
      <c r="Q23" s="36"/>
      <c r="R23" s="41"/>
      <c r="S23" s="41"/>
      <c r="T23" s="36"/>
      <c r="U23" s="40">
        <v>198752</v>
      </c>
      <c r="V23" s="40">
        <v>80007.34</v>
      </c>
      <c r="W23" s="36">
        <f t="shared" si="6"/>
        <v>40.254860328449524</v>
      </c>
      <c r="X23" s="40">
        <v>103825</v>
      </c>
      <c r="Y23" s="40">
        <v>75272.23</v>
      </c>
      <c r="Z23" s="42">
        <f t="shared" si="7"/>
        <v>72.49913797254996</v>
      </c>
    </row>
    <row r="24" spans="1:30" ht="25.5">
      <c r="A24" s="6"/>
      <c r="B24" s="102" t="s">
        <v>29</v>
      </c>
      <c r="C24" s="98">
        <f>'[1]доходи 25 05 '!FN23</f>
        <v>159071</v>
      </c>
      <c r="D24" s="33">
        <f>'[1]доходи 25 05 '!FO23</f>
        <v>358142.15</v>
      </c>
      <c r="E24" s="34">
        <f t="shared" si="0"/>
        <v>225.14609828315656</v>
      </c>
      <c r="F24" s="35">
        <v>306965</v>
      </c>
      <c r="G24" s="35">
        <v>243462.08</v>
      </c>
      <c r="H24" s="36">
        <f t="shared" si="1"/>
        <v>79.31265127946182</v>
      </c>
      <c r="I24" s="37">
        <v>182414</v>
      </c>
      <c r="J24" s="37">
        <v>149310.27</v>
      </c>
      <c r="K24" s="36">
        <f t="shared" si="2"/>
        <v>81.85241812580173</v>
      </c>
      <c r="L24" s="73"/>
      <c r="M24" s="45"/>
      <c r="N24" s="47"/>
      <c r="O24" s="48"/>
      <c r="P24" s="48"/>
      <c r="Q24" s="36"/>
      <c r="R24" s="41"/>
      <c r="S24" s="41"/>
      <c r="T24" s="36"/>
      <c r="U24" s="40">
        <v>18080</v>
      </c>
      <c r="V24" s="40">
        <v>15154.99</v>
      </c>
      <c r="W24" s="36">
        <f t="shared" si="6"/>
        <v>83.82184734513274</v>
      </c>
      <c r="X24" s="40">
        <v>106471</v>
      </c>
      <c r="Y24" s="40">
        <v>78996.82</v>
      </c>
      <c r="Z24" s="42">
        <f t="shared" si="7"/>
        <v>74.19562134290089</v>
      </c>
      <c r="AD24" s="74"/>
    </row>
    <row r="25" spans="1:26" ht="26.25" thickBot="1">
      <c r="A25" s="49"/>
      <c r="B25" s="103" t="s">
        <v>30</v>
      </c>
      <c r="C25" s="98">
        <f>'[1]доходи 25 05 '!FN24</f>
        <v>2067883</v>
      </c>
      <c r="D25" s="33">
        <f>'[1]доходи 25 05 '!FO24</f>
        <v>3074466.71</v>
      </c>
      <c r="E25" s="50">
        <f t="shared" si="0"/>
        <v>148.67701460866016</v>
      </c>
      <c r="F25" s="35">
        <v>2540036</v>
      </c>
      <c r="G25" s="35">
        <v>1528101.28</v>
      </c>
      <c r="H25" s="51">
        <f t="shared" si="1"/>
        <v>60.16061504640092</v>
      </c>
      <c r="I25" s="37">
        <v>643433</v>
      </c>
      <c r="J25" s="37">
        <v>409382.42</v>
      </c>
      <c r="K25" s="51">
        <f t="shared" si="2"/>
        <v>63.62471617091445</v>
      </c>
      <c r="L25" s="75"/>
      <c r="M25" s="54"/>
      <c r="N25" s="55"/>
      <c r="O25" s="56">
        <v>1053712</v>
      </c>
      <c r="P25" s="56">
        <v>771694.41</v>
      </c>
      <c r="Q25" s="51">
        <f>P25/O25*100</f>
        <v>73.2357997251621</v>
      </c>
      <c r="R25" s="57"/>
      <c r="S25" s="57"/>
      <c r="T25" s="51"/>
      <c r="U25" s="56">
        <v>755761</v>
      </c>
      <c r="V25" s="56">
        <v>295839.81</v>
      </c>
      <c r="W25" s="51">
        <f t="shared" si="6"/>
        <v>39.14462508650222</v>
      </c>
      <c r="X25" s="56">
        <v>67130</v>
      </c>
      <c r="Y25" s="56">
        <v>51184.64</v>
      </c>
      <c r="Z25" s="58">
        <f t="shared" si="7"/>
        <v>76.24704305079696</v>
      </c>
    </row>
    <row r="26" spans="1:26" ht="37.5" customHeight="1" thickBot="1">
      <c r="A26" s="6"/>
      <c r="B26" s="104" t="s">
        <v>31</v>
      </c>
      <c r="C26" s="77">
        <f>SUM(C19:C25)</f>
        <v>4120521</v>
      </c>
      <c r="D26" s="62">
        <f>SUM(D19:D25)</f>
        <v>5581498.4</v>
      </c>
      <c r="E26" s="76">
        <f t="shared" si="0"/>
        <v>135.45613285310282</v>
      </c>
      <c r="F26" s="77">
        <f>SUM(F19:F25)</f>
        <v>5300948</v>
      </c>
      <c r="G26" s="62">
        <f>SUM(G19:G25)</f>
        <v>3503142.93</v>
      </c>
      <c r="H26" s="63">
        <f t="shared" si="1"/>
        <v>66.08521588968615</v>
      </c>
      <c r="I26" s="62">
        <f>SUM(I19:I25)</f>
        <v>1928229</v>
      </c>
      <c r="J26" s="62">
        <f>SUM(J19:J25)</f>
        <v>1432260.18</v>
      </c>
      <c r="K26" s="63">
        <f t="shared" si="2"/>
        <v>74.2785312325455</v>
      </c>
      <c r="L26" s="65">
        <f>SUM(L19:L25)</f>
        <v>0</v>
      </c>
      <c r="M26" s="65">
        <f>SUM(M19:M25)</f>
        <v>0</v>
      </c>
      <c r="N26" s="64">
        <f>SUM(N19:N25)</f>
        <v>0</v>
      </c>
      <c r="O26" s="62">
        <f>SUM(O19:O25)</f>
        <v>1335360</v>
      </c>
      <c r="P26" s="62">
        <f>SUM(P19:P25)</f>
        <v>1026495.1900000001</v>
      </c>
      <c r="Q26" s="63">
        <f>P26/O26*100</f>
        <v>76.8702963994728</v>
      </c>
      <c r="R26" s="65"/>
      <c r="S26" s="65"/>
      <c r="T26" s="63"/>
      <c r="U26" s="62">
        <f>SUM(U19:U25)</f>
        <v>1232232</v>
      </c>
      <c r="V26" s="62">
        <f>SUM(V19:V25)</f>
        <v>514295.93</v>
      </c>
      <c r="W26" s="63">
        <f t="shared" si="6"/>
        <v>41.7369399593583</v>
      </c>
      <c r="X26" s="62">
        <f>SUM(X19:X25)</f>
        <v>728524</v>
      </c>
      <c r="Y26" s="62">
        <f>SUM(Y19:Y25)</f>
        <v>522291.63000000006</v>
      </c>
      <c r="Z26" s="23">
        <f t="shared" si="7"/>
        <v>71.69175346316663</v>
      </c>
    </row>
    <row r="27" spans="1:26" ht="22.5" customHeight="1" thickBot="1">
      <c r="A27" s="6"/>
      <c r="B27" s="105" t="s">
        <v>32</v>
      </c>
      <c r="C27" s="77">
        <f>C10+C18+C26</f>
        <v>24954573</v>
      </c>
      <c r="D27" s="62">
        <f>D10+D18+D26</f>
        <v>31370159.89</v>
      </c>
      <c r="E27" s="12">
        <f t="shared" si="0"/>
        <v>125.70906298416726</v>
      </c>
      <c r="F27" s="77">
        <f>F10+F18+F26</f>
        <v>27985998</v>
      </c>
      <c r="G27" s="62">
        <f>G10+G18+G26</f>
        <v>21706831.310000002</v>
      </c>
      <c r="H27" s="78">
        <f t="shared" si="1"/>
        <v>77.56318466827591</v>
      </c>
      <c r="I27" s="62">
        <f>I10+I18+I26</f>
        <v>6885201</v>
      </c>
      <c r="J27" s="62">
        <f>J10+J18+J26</f>
        <v>5407640.06</v>
      </c>
      <c r="K27" s="78">
        <f t="shared" si="2"/>
        <v>78.54004639806448</v>
      </c>
      <c r="L27" s="62">
        <f>L10+L18+L26</f>
        <v>223354</v>
      </c>
      <c r="M27" s="62">
        <f>M10+M18+M26</f>
        <v>148648.14</v>
      </c>
      <c r="N27" s="79">
        <f>N10+N18+N26</f>
        <v>66.55271004772693</v>
      </c>
      <c r="O27" s="62">
        <f>O10+O18+O26</f>
        <v>10407662</v>
      </c>
      <c r="P27" s="62">
        <f>P10+P18+P26</f>
        <v>8913023.6</v>
      </c>
      <c r="Q27" s="78">
        <f>P27/O27*100</f>
        <v>85.63905707160744</v>
      </c>
      <c r="R27" s="62"/>
      <c r="S27" s="62"/>
      <c r="T27" s="80"/>
      <c r="U27" s="62">
        <f>U10+U18+U26</f>
        <v>7298327</v>
      </c>
      <c r="V27" s="62">
        <f>V10+V18+V26</f>
        <v>4896079.93</v>
      </c>
      <c r="W27" s="78">
        <f t="shared" si="6"/>
        <v>67.08496248523805</v>
      </c>
      <c r="X27" s="62">
        <f>X10+X18+X26</f>
        <v>2639889</v>
      </c>
      <c r="Y27" s="62">
        <f>Y10+Y18+Y26</f>
        <v>2063715.7500000002</v>
      </c>
      <c r="Z27" s="81">
        <f t="shared" si="7"/>
        <v>78.17433801193914</v>
      </c>
    </row>
    <row r="28" spans="1:26" ht="28.5" customHeight="1" thickBot="1">
      <c r="A28" s="82"/>
      <c r="B28" s="106" t="s">
        <v>33</v>
      </c>
      <c r="C28" s="96">
        <f>'[1]доходи 25 05 '!FN9</f>
        <v>120598760</v>
      </c>
      <c r="D28" s="11">
        <f>'[1]доходи 25 05 '!FO9</f>
        <v>117641917.62</v>
      </c>
      <c r="E28" s="12">
        <f t="shared" si="0"/>
        <v>97.54819835626834</v>
      </c>
      <c r="F28" s="13">
        <v>119868686</v>
      </c>
      <c r="G28" s="13">
        <v>104476685.63999999</v>
      </c>
      <c r="H28" s="63">
        <f t="shared" si="1"/>
        <v>87.15928164925407</v>
      </c>
      <c r="I28" s="15">
        <v>732560</v>
      </c>
      <c r="J28" s="15">
        <v>574030.45</v>
      </c>
      <c r="K28" s="63">
        <f t="shared" si="2"/>
        <v>78.35951321393469</v>
      </c>
      <c r="L28" s="83"/>
      <c r="M28" s="20"/>
      <c r="N28" s="84"/>
      <c r="O28" s="83">
        <v>32468510</v>
      </c>
      <c r="P28" s="20">
        <v>27944327.95999999</v>
      </c>
      <c r="Q28" s="63">
        <f>P28/O28*100</f>
        <v>86.06593884351327</v>
      </c>
      <c r="R28" s="83">
        <v>23984363</v>
      </c>
      <c r="S28" s="20">
        <v>17882099.57</v>
      </c>
      <c r="T28" s="63">
        <f>S28/R28*100</f>
        <v>74.55732541239473</v>
      </c>
      <c r="U28" s="83"/>
      <c r="V28" s="20"/>
      <c r="W28" s="63"/>
      <c r="X28" s="83">
        <v>4363067</v>
      </c>
      <c r="Y28" s="20">
        <v>3059779.51</v>
      </c>
      <c r="Z28" s="23">
        <f t="shared" si="7"/>
        <v>70.12909749036629</v>
      </c>
    </row>
    <row r="29" spans="1:26" ht="24.75" customHeight="1" thickBot="1">
      <c r="A29" s="49"/>
      <c r="B29" s="107" t="s">
        <v>34</v>
      </c>
      <c r="C29" s="86">
        <f>C27+C28</f>
        <v>145553333</v>
      </c>
      <c r="D29" s="85">
        <f>D27+D28</f>
        <v>149012077.51</v>
      </c>
      <c r="E29" s="76">
        <f t="shared" si="0"/>
        <v>102.37627297067804</v>
      </c>
      <c r="F29" s="86">
        <f>F27+F28</f>
        <v>147854684</v>
      </c>
      <c r="G29" s="85">
        <f>G27+G28</f>
        <v>126183516.94999999</v>
      </c>
      <c r="H29" s="87">
        <f t="shared" si="1"/>
        <v>85.34292829708392</v>
      </c>
      <c r="I29" s="85">
        <f>I27+I28</f>
        <v>7617761</v>
      </c>
      <c r="J29" s="85">
        <f>J27+J28</f>
        <v>5981670.51</v>
      </c>
      <c r="K29" s="87">
        <f t="shared" si="2"/>
        <v>78.52268547149221</v>
      </c>
      <c r="L29" s="85">
        <f>L27+L28</f>
        <v>223354</v>
      </c>
      <c r="M29" s="85">
        <f>M27+M28</f>
        <v>148648.14</v>
      </c>
      <c r="N29" s="88">
        <f>N27+N28</f>
        <v>66.55271004772693</v>
      </c>
      <c r="O29" s="85">
        <f>O27+O28</f>
        <v>42876172</v>
      </c>
      <c r="P29" s="85">
        <f>P27+P28</f>
        <v>36857351.55999999</v>
      </c>
      <c r="Q29" s="87">
        <f>P29/O29*100</f>
        <v>85.96231855772942</v>
      </c>
      <c r="R29" s="85">
        <f>R27+R28</f>
        <v>23984363</v>
      </c>
      <c r="S29" s="85">
        <f>S27+S28</f>
        <v>17882099.57</v>
      </c>
      <c r="T29" s="87">
        <f>S29/R29*100</f>
        <v>74.55732541239473</v>
      </c>
      <c r="U29" s="85">
        <f>U27+U28</f>
        <v>7298327</v>
      </c>
      <c r="V29" s="85">
        <f>V27+V28</f>
        <v>4896079.93</v>
      </c>
      <c r="W29" s="87">
        <f>V29/U29*100</f>
        <v>67.08496248523805</v>
      </c>
      <c r="X29" s="85">
        <f>X27+X28</f>
        <v>7002956</v>
      </c>
      <c r="Y29" s="85">
        <f>Y27+Y28</f>
        <v>5123495.26</v>
      </c>
      <c r="Z29" s="89">
        <f t="shared" si="7"/>
        <v>73.16189420581823</v>
      </c>
    </row>
    <row r="30" spans="2:9" ht="12.75">
      <c r="B30" s="91"/>
      <c r="C30" s="91"/>
      <c r="D30" s="91"/>
      <c r="E30" s="1"/>
      <c r="F30" s="92"/>
      <c r="G30" s="92"/>
      <c r="H30" s="1"/>
      <c r="I30" s="1"/>
    </row>
    <row r="31" spans="2:9" ht="12.75">
      <c r="B31" s="91"/>
      <c r="C31" s="91"/>
      <c r="D31" s="91"/>
      <c r="E31" s="1"/>
      <c r="F31" s="1"/>
      <c r="G31" s="93"/>
      <c r="H31" s="1"/>
      <c r="I31" s="1"/>
    </row>
    <row r="32" spans="2:8" ht="12.75">
      <c r="B32" s="94"/>
      <c r="C32" s="94"/>
      <c r="D32" s="94"/>
      <c r="F32" s="1"/>
      <c r="G32" s="1"/>
      <c r="H32" s="1"/>
    </row>
    <row r="33" spans="6:8" ht="12.75">
      <c r="F33" s="1"/>
      <c r="G33" s="93"/>
      <c r="H33" s="1"/>
    </row>
    <row r="34" spans="6:8" ht="12.75">
      <c r="F34" s="1"/>
      <c r="G34" s="1"/>
      <c r="H34" s="1"/>
    </row>
    <row r="38" spans="6:7" ht="12.75">
      <c r="F38" s="90"/>
      <c r="G38" s="90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Лана</dc:creator>
  <cp:keywords/>
  <dc:description/>
  <cp:lastModifiedBy>Public</cp:lastModifiedBy>
  <dcterms:created xsi:type="dcterms:W3CDTF">2015-05-25T09:40:20Z</dcterms:created>
  <dcterms:modified xsi:type="dcterms:W3CDTF">2015-05-25T11:04:52Z</dcterms:modified>
  <cp:category/>
  <cp:version/>
  <cp:contentType/>
  <cp:contentStatus/>
</cp:coreProperties>
</file>