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щопонеділка" sheetId="1" r:id="rId1"/>
    <sheet name="Видатки КФКВ" sheetId="2" r:id="rId2"/>
    <sheet name="доходи" sheetId="3" r:id="rId3"/>
  </sheets>
  <definedNames/>
  <calcPr fullCalcOnLoad="1"/>
</workbook>
</file>

<file path=xl/sharedStrings.xml><?xml version="1.0" encoding="utf-8"?>
<sst xmlns="http://schemas.openxmlformats.org/spreadsheetml/2006/main" count="502" uniqueCount="137">
  <si>
    <t>Назва бюджету</t>
  </si>
  <si>
    <t>Всього (без урах. трансф.)</t>
  </si>
  <si>
    <t>Бюджет Дергачівського р-ну</t>
  </si>
  <si>
    <t>Бюджет  міста Дергачі</t>
  </si>
  <si>
    <t>Бюджет  селища Вільшани</t>
  </si>
  <si>
    <t>Бюджет  селища Козача Лопань</t>
  </si>
  <si>
    <t>Бюджет  селища Мала Данилівка</t>
  </si>
  <si>
    <t>Бюджет  селища Пересічне</t>
  </si>
  <si>
    <t>Бюджет  селища Прудянка</t>
  </si>
  <si>
    <t>Бюджет  селища Слатине</t>
  </si>
  <si>
    <t>Бюджет  селища Солоницівка</t>
  </si>
  <si>
    <t>Бюджет  с.Безруки</t>
  </si>
  <si>
    <t>Бюджет  с.Польова</t>
  </si>
  <si>
    <t>Бюджет  с.Протопопівка</t>
  </si>
  <si>
    <t>Бюджет  с.Проходи</t>
  </si>
  <si>
    <t>Бюджет  с.Руська Лозова</t>
  </si>
  <si>
    <t>Бюджет  с.Токарівка</t>
  </si>
  <si>
    <t>Бюджет  с.Черкаська Лозова</t>
  </si>
  <si>
    <t>Всього:</t>
  </si>
  <si>
    <t>Освіта</t>
  </si>
  <si>
    <t>Охорона здоров'я</t>
  </si>
  <si>
    <t>Культура</t>
  </si>
  <si>
    <t>%</t>
  </si>
  <si>
    <t>Держуправління</t>
  </si>
  <si>
    <t>РАЗОМ ПО РАДАХ</t>
  </si>
  <si>
    <t>ВСЬОГО</t>
  </si>
  <si>
    <t>Ради</t>
  </si>
  <si>
    <t xml:space="preserve"> </t>
  </si>
  <si>
    <t xml:space="preserve">  в тому числі:</t>
  </si>
  <si>
    <t>Зведений бюджет Дергачівського р-ну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</si>
  <si>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</si>
  <si>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</si>
  <si>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</si>
  <si>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</si>
  <si>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</si>
  <si>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</si>
  <si>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</si>
  <si>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</si>
  <si>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</si>
  <si>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</si>
  <si>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% виконання на вказаний період</t>
  </si>
  <si>
    <t>20310200000</t>
  </si>
  <si>
    <t>Дергачівський р-н</t>
  </si>
  <si>
    <t>20310301000</t>
  </si>
  <si>
    <t>місто Дергачі</t>
  </si>
  <si>
    <t>20310401000</t>
  </si>
  <si>
    <t>селище Вільшани</t>
  </si>
  <si>
    <t>20310402000</t>
  </si>
  <si>
    <t>селище Козача Лопань</t>
  </si>
  <si>
    <t>20310403000</t>
  </si>
  <si>
    <t>селище Мала Данилівка</t>
  </si>
  <si>
    <t>20310404000</t>
  </si>
  <si>
    <t>селище Пересічне</t>
  </si>
  <si>
    <t>20310405000</t>
  </si>
  <si>
    <t>селище Прудянка</t>
  </si>
  <si>
    <t>20310406000</t>
  </si>
  <si>
    <t>селище Слатине</t>
  </si>
  <si>
    <t>20310407000</t>
  </si>
  <si>
    <t>селище Солоницівка</t>
  </si>
  <si>
    <t>20310501000</t>
  </si>
  <si>
    <t>с.Безруки</t>
  </si>
  <si>
    <t>20310502000</t>
  </si>
  <si>
    <t>с.Польова</t>
  </si>
  <si>
    <t>20310503000</t>
  </si>
  <si>
    <t>с.Протопопівка</t>
  </si>
  <si>
    <t>20310504000</t>
  </si>
  <si>
    <t>с.Проходи</t>
  </si>
  <si>
    <t>20310505000</t>
  </si>
  <si>
    <t>с.Руська Лозова</t>
  </si>
  <si>
    <t>20310506000</t>
  </si>
  <si>
    <t>с.Токарівка</t>
  </si>
  <si>
    <t>20310507000</t>
  </si>
  <si>
    <t>с.Черкаська Лозова</t>
  </si>
  <si>
    <t xml:space="preserve">Усього </t>
  </si>
  <si>
    <t>100000</t>
  </si>
  <si>
    <t>110000</t>
  </si>
  <si>
    <t>120000</t>
  </si>
  <si>
    <t>130000</t>
  </si>
  <si>
    <t>170000</t>
  </si>
  <si>
    <t>250000</t>
  </si>
  <si>
    <t>Аналіз виконання плану по доходах</t>
  </si>
  <si>
    <t xml:space="preserve"> Уточ.пл.</t>
  </si>
  <si>
    <t>Факт</t>
  </si>
  <si>
    <t>Всього</t>
  </si>
  <si>
    <t>Залишки асигнувань до кінця року</t>
  </si>
  <si>
    <t>Загальний фонд</t>
  </si>
  <si>
    <t>010000</t>
  </si>
  <si>
    <t>Державне управління</t>
  </si>
  <si>
    <t>060000</t>
  </si>
  <si>
    <t>Правоохоронна діяльність та забезпечення безпеки держави</t>
  </si>
  <si>
    <t>070000</t>
  </si>
  <si>
    <t>080000</t>
  </si>
  <si>
    <t>Охорона здоров`я</t>
  </si>
  <si>
    <t>090000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</si>
  <si>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</si>
  <si>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</si>
  <si>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</si>
  <si>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</si>
  <si>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</si>
  <si>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Транспорт, дорожнє господарство, зв`язок, телекомунікації та інформатика</t>
  </si>
  <si>
    <t>Видатки, не віднесені до основних груп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</si>
  <si>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</si>
  <si>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</si>
  <si>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</si>
  <si>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180000</t>
  </si>
  <si>
    <t>Інші послуги, пов`язані з економічною діяльністю</t>
  </si>
  <si>
    <t>210000</t>
  </si>
  <si>
    <t>Запобігання та ліквідація надзвичайних ситуацій та наслідків стихійного лиха</t>
  </si>
  <si>
    <t>затерджено з урахуванням змін
січень-квтінь</t>
  </si>
  <si>
    <t>касові січень-квітень</t>
  </si>
  <si>
    <t>виконання по доходах за січень-квітень</t>
  </si>
  <si>
    <t>ДОХОДИ</t>
  </si>
  <si>
    <t>ДЕРГАЧІВСЬКА
 МІСЬКА РАДА</t>
  </si>
  <si>
    <t>ВІЛЬШАНСЬКА 
СЕЛИЩНА РАДА</t>
  </si>
  <si>
    <t>ПЕРЕСІЧАНСЬКА СЕЛИЩНА РАДА</t>
  </si>
  <si>
    <t>СОЛОНИЦІВСЬКА СЕЛИЩНА РАДА</t>
  </si>
  <si>
    <t>КОЗАЧОЛОПАНСЬКА СЕЛИЩНА РАДА</t>
  </si>
  <si>
    <t>МАЛОДАНИЛІВСЬКА СЕЛИЩНА РАДА</t>
  </si>
  <si>
    <t>БЕЗРУКІВСЬКА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</si>
  <si>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</si>
  <si>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</si>
  <si>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</si>
  <si>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ЧЕРКАСЬКОЛОЗІВСЬКА СІЛЬСЬКА РАДА</t>
  </si>
  <si>
    <t>РАЙОННИЙ БЮДЖЕТ</t>
  </si>
  <si>
    <t>РАЗОМ 
по СЕЛИЩНИХ РАДАХ</t>
  </si>
  <si>
    <t>РАЗОМ 
по СІЛЬСЬКИХ РАДАХ</t>
  </si>
  <si>
    <t>ТОКАРІВСЬКА                СІЛЬСЬКА РАДА</t>
  </si>
  <si>
    <t>ПОЛІВСЬКА                      СІЛЬСЬКА РАДА</t>
  </si>
  <si>
    <t>ПРУДЯНСЬКА              СЕЛИЩНА РАДА</t>
  </si>
  <si>
    <t>СЛАТИНСЬКА                 СЕЛИЩНА РАДА</t>
  </si>
  <si>
    <t>ВИДАТКИ</t>
  </si>
  <si>
    <t>Місцеві пожежні частини</t>
  </si>
  <si>
    <t>Житлово-комунальне госоподарство 
 (в т.ч. благоустрій)</t>
  </si>
  <si>
    <t>Станом на 20.04.2015</t>
  </si>
  <si>
    <t>На 17.04.2015</t>
  </si>
  <si>
    <t>Аналіз фінансування установ на 17.04.2015</t>
  </si>
  <si>
    <t>Інформація про надходження та використання коштів місцевих бюджетів Дергачівського району (станом на 20.04.2015)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</si>
</sst>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</numFmts>
  <fonts count="1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"/>
      <color indexed="56"/>
      <name val="Calibri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sz val="8"/>
      <name val="Arial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51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1" applyNumberFormat="0" applyAlignment="0" applyProtection="0"/>
    <xf numFmtId="0" fontId="4" fillId="20" borderId="2" applyNumberFormat="0" applyAlignment="0" applyProtection="0"/>
    <xf numFmtId="0" fontId="4" fillId="20" borderId="1" applyNumberFormat="0" applyAlignment="0" applyProtection="0"/>
    <xf numFmtId="0" fontId="6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21" borderId="7" applyNumberFormat="0" applyAlignment="0" applyProtection="0"/>
    <xf numFmtId="0" fontId="4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4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" fontId="8" fillId="0" borderId="10" xfId="334" applyNumberFormat="1" applyFont="1" applyFill="1" applyBorder="1" applyAlignment="1">
      <alignment vertical="center" wrapText="1"/>
      <protection/>
    </xf>
    <xf numFmtId="174" fontId="8" fillId="0" borderId="10" xfId="335" applyNumberFormat="1" applyFont="1" applyBorder="1" applyAlignment="1">
      <alignment vertical="center" wrapText="1"/>
      <protection/>
    </xf>
    <xf numFmtId="174" fontId="5" fillId="0" borderId="0" xfId="339" applyNumberFormat="1" applyFont="1" applyFill="1" applyBorder="1" applyAlignment="1">
      <alignment vertical="center" wrapText="1"/>
      <protection/>
    </xf>
    <xf numFmtId="174" fontId="5" fillId="0" borderId="11" xfId="338" applyNumberFormat="1" applyFont="1" applyBorder="1" applyAlignment="1">
      <alignment vertical="center" wrapText="1"/>
      <protection/>
    </xf>
    <xf numFmtId="0" fontId="0" fillId="0" borderId="0" xfId="0" applyAlignment="1">
      <alignment/>
    </xf>
    <xf numFmtId="174" fontId="5" fillId="0" borderId="11" xfId="337" applyNumberFormat="1" applyFont="1" applyBorder="1" applyAlignment="1">
      <alignment vertical="center" wrapText="1"/>
      <protection/>
    </xf>
    <xf numFmtId="174" fontId="0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1" fontId="5" fillId="0" borderId="11" xfId="334" applyNumberFormat="1" applyFont="1" applyFill="1" applyBorder="1" applyAlignment="1">
      <alignment vertical="center" wrapText="1"/>
      <protection/>
    </xf>
    <xf numFmtId="1" fontId="0" fillId="0" borderId="11" xfId="0" applyNumberFormat="1" applyFont="1" applyFill="1" applyBorder="1" applyAlignment="1">
      <alignment vertical="center" wrapText="1"/>
    </xf>
    <xf numFmtId="1" fontId="0" fillId="0" borderId="11" xfId="0" applyNumberFormat="1" applyFont="1" applyFill="1" applyBorder="1" applyAlignment="1">
      <alignment vertical="center" wrapText="1"/>
    </xf>
    <xf numFmtId="1" fontId="5" fillId="0" borderId="11" xfId="337" applyNumberFormat="1" applyFont="1" applyFill="1" applyBorder="1" applyAlignment="1">
      <alignment vertical="center" wrapText="1"/>
      <protection/>
    </xf>
    <xf numFmtId="174" fontId="0" fillId="0" borderId="11" xfId="0" applyNumberFormat="1" applyFont="1" applyFill="1" applyBorder="1" applyAlignment="1">
      <alignment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0" fillId="0" borderId="12" xfId="0" applyNumberFormat="1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5" fillId="0" borderId="0" xfId="340" applyFont="1" applyFill="1" applyBorder="1" applyAlignment="1">
      <alignment horizontal="center" vertical="center"/>
      <protection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174" fontId="5" fillId="0" borderId="16" xfId="338" applyNumberFormat="1" applyFont="1" applyFill="1" applyBorder="1" applyAlignment="1">
      <alignment vertical="center" wrapText="1"/>
      <protection/>
    </xf>
    <xf numFmtId="1" fontId="5" fillId="0" borderId="16" xfId="334" applyNumberFormat="1" applyFont="1" applyFill="1" applyBorder="1" applyAlignment="1">
      <alignment vertical="center" wrapText="1"/>
      <protection/>
    </xf>
    <xf numFmtId="174" fontId="0" fillId="0" borderId="16" xfId="0" applyNumberFormat="1" applyFont="1" applyFill="1" applyBorder="1" applyAlignment="1">
      <alignment vertical="center" wrapText="1"/>
    </xf>
    <xf numFmtId="174" fontId="5" fillId="0" borderId="12" xfId="337" applyNumberFormat="1" applyFont="1" applyBorder="1" applyAlignment="1">
      <alignment vertical="center" wrapText="1"/>
      <protection/>
    </xf>
    <xf numFmtId="1" fontId="5" fillId="0" borderId="12" xfId="334" applyNumberFormat="1" applyFont="1" applyFill="1" applyBorder="1" applyAlignment="1">
      <alignment vertical="center" wrapText="1"/>
      <protection/>
    </xf>
    <xf numFmtId="174" fontId="5" fillId="0" borderId="16" xfId="337" applyNumberFormat="1" applyFont="1" applyBorder="1" applyAlignment="1">
      <alignment vertical="center" wrapText="1"/>
      <protection/>
    </xf>
    <xf numFmtId="174" fontId="5" fillId="0" borderId="12" xfId="338" applyNumberFormat="1" applyFont="1" applyBorder="1" applyAlignment="1">
      <alignment vertical="center" wrapText="1"/>
      <protection/>
    </xf>
    <xf numFmtId="0" fontId="0" fillId="4" borderId="1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8" fillId="0" borderId="11" xfId="0" applyFont="1" applyBorder="1" applyAlignment="1">
      <alignment horizontal="center"/>
    </xf>
    <xf numFmtId="0" fontId="8" fillId="24" borderId="11" xfId="0" applyFont="1" applyFill="1" applyBorder="1" applyAlignment="1">
      <alignment/>
    </xf>
    <xf numFmtId="174" fontId="2" fillId="0" borderId="10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72" fontId="2" fillId="0" borderId="20" xfId="0" applyNumberFormat="1" applyFont="1" applyFill="1" applyBorder="1" applyAlignment="1">
      <alignment vertical="center"/>
    </xf>
    <xf numFmtId="174" fontId="2" fillId="0" borderId="21" xfId="0" applyNumberFormat="1" applyFont="1" applyFill="1" applyBorder="1" applyAlignment="1">
      <alignment vertical="center"/>
    </xf>
    <xf numFmtId="172" fontId="2" fillId="0" borderId="22" xfId="0" applyNumberFormat="1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vertical="center"/>
    </xf>
    <xf numFmtId="172" fontId="2" fillId="0" borderId="2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4" fontId="2" fillId="0" borderId="0" xfId="0" applyNumberFormat="1" applyFont="1" applyFill="1" applyAlignment="1">
      <alignment horizontal="left" vertical="center"/>
    </xf>
    <xf numFmtId="14" fontId="2" fillId="0" borderId="0" xfId="0" applyNumberFormat="1" applyFont="1" applyFill="1" applyAlignment="1">
      <alignment vertical="center"/>
    </xf>
    <xf numFmtId="0" fontId="0" fillId="4" borderId="24" xfId="0" applyFont="1" applyFill="1" applyBorder="1" applyAlignment="1">
      <alignment vertical="center"/>
    </xf>
    <xf numFmtId="0" fontId="0" fillId="4" borderId="24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172" fontId="2" fillId="0" borderId="12" xfId="0" applyNumberFormat="1" applyFont="1" applyFill="1" applyBorder="1" applyAlignment="1">
      <alignment vertical="center"/>
    </xf>
    <xf numFmtId="174" fontId="0" fillId="0" borderId="12" xfId="0" applyNumberFormat="1" applyFont="1" applyFill="1" applyBorder="1" applyAlignment="1">
      <alignment vertical="center"/>
    </xf>
    <xf numFmtId="172" fontId="2" fillId="0" borderId="30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/>
    </xf>
    <xf numFmtId="172" fontId="2" fillId="0" borderId="33" xfId="0" applyNumberFormat="1" applyFont="1" applyFill="1" applyBorder="1" applyAlignment="1">
      <alignment vertical="center"/>
    </xf>
    <xf numFmtId="172" fontId="2" fillId="0" borderId="11" xfId="0" applyNumberFormat="1" applyFont="1" applyFill="1" applyBorder="1" applyAlignment="1">
      <alignment vertical="center"/>
    </xf>
    <xf numFmtId="172" fontId="2" fillId="0" borderId="34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/>
    </xf>
    <xf numFmtId="172" fontId="2" fillId="0" borderId="16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1" fontId="2" fillId="0" borderId="37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1" fontId="2" fillId="0" borderId="2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172" fontId="2" fillId="0" borderId="18" xfId="0" applyNumberFormat="1" applyFont="1" applyFill="1" applyBorder="1" applyAlignment="1">
      <alignment vertical="center"/>
    </xf>
    <xf numFmtId="172" fontId="2" fillId="0" borderId="22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right" vertical="center"/>
    </xf>
    <xf numFmtId="1" fontId="2" fillId="0" borderId="13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5" fillId="0" borderId="0" xfId="333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 wrapText="1"/>
    </xf>
    <xf numFmtId="17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172" fontId="0" fillId="0" borderId="0" xfId="0" applyNumberFormat="1" applyAlignment="1">
      <alignment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0" xfId="336">
      <alignment/>
      <protection/>
    </xf>
    <xf numFmtId="0" fontId="8" fillId="0" borderId="0" xfId="336" applyFont="1" applyAlignment="1">
      <alignment horizontal="center"/>
      <protection/>
    </xf>
    <xf numFmtId="0" fontId="0" fillId="4" borderId="4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5" fillId="0" borderId="0" xfId="336" applyAlignment="1">
      <alignment horizontal="right"/>
      <protection/>
    </xf>
    <xf numFmtId="0" fontId="8" fillId="0" borderId="11" xfId="336" applyFont="1" applyBorder="1" applyAlignment="1">
      <alignment horizontal="center" vertical="center" wrapText="1"/>
      <protection/>
    </xf>
    <xf numFmtId="0" fontId="8" fillId="0" borderId="11" xfId="336" applyFont="1" applyBorder="1" applyAlignment="1" quotePrefix="1">
      <alignment vertical="center" wrapText="1"/>
      <protection/>
    </xf>
    <xf numFmtId="0" fontId="8" fillId="0" borderId="11" xfId="336" applyFont="1" applyBorder="1" applyAlignment="1">
      <alignment vertical="center" wrapText="1"/>
      <protection/>
    </xf>
    <xf numFmtId="173" fontId="8" fillId="0" borderId="11" xfId="336" applyNumberFormat="1" applyFont="1" applyBorder="1" applyAlignment="1">
      <alignment vertical="center" wrapText="1"/>
      <protection/>
    </xf>
    <xf numFmtId="0" fontId="5" fillId="0" borderId="11" xfId="336" applyBorder="1" applyAlignment="1" quotePrefix="1">
      <alignment vertical="center" wrapText="1"/>
      <protection/>
    </xf>
    <xf numFmtId="0" fontId="5" fillId="0" borderId="11" xfId="336" applyBorder="1" applyAlignment="1">
      <alignment vertical="center" wrapText="1"/>
      <protection/>
    </xf>
    <xf numFmtId="173" fontId="5" fillId="0" borderId="11" xfId="336" applyNumberFormat="1" applyBorder="1" applyAlignment="1">
      <alignment vertical="center" wrapText="1"/>
      <protection/>
    </xf>
    <xf numFmtId="0" fontId="5" fillId="0" borderId="0" xfId="336" applyAlignment="1">
      <alignment vertical="center"/>
      <protection/>
    </xf>
    <xf numFmtId="0" fontId="5" fillId="24" borderId="0" xfId="336" applyFill="1">
      <alignment/>
      <protection/>
    </xf>
    <xf numFmtId="0" fontId="8" fillId="24" borderId="11" xfId="336" applyFont="1" applyFill="1" applyBorder="1" applyAlignment="1">
      <alignment horizontal="center" vertical="center" wrapText="1"/>
      <protection/>
    </xf>
    <xf numFmtId="173" fontId="8" fillId="24" borderId="11" xfId="336" applyNumberFormat="1" applyFont="1" applyFill="1" applyBorder="1" applyAlignment="1">
      <alignment vertical="center" wrapText="1"/>
      <protection/>
    </xf>
    <xf numFmtId="173" fontId="5" fillId="24" borderId="11" xfId="336" applyNumberFormat="1" applyFill="1" applyBorder="1" applyAlignment="1">
      <alignment vertical="center" wrapText="1"/>
      <protection/>
    </xf>
    <xf numFmtId="0" fontId="5" fillId="24" borderId="0" xfId="336" applyFill="1" applyAlignment="1">
      <alignment vertical="center"/>
      <protection/>
    </xf>
    <xf numFmtId="0" fontId="2" fillId="0" borderId="26" xfId="0" applyFont="1" applyFill="1" applyBorder="1" applyAlignment="1">
      <alignment vertical="center"/>
    </xf>
    <xf numFmtId="1" fontId="2" fillId="0" borderId="41" xfId="0" applyNumberFormat="1" applyFont="1" applyFill="1" applyBorder="1" applyAlignment="1">
      <alignment horizontal="right" vertical="center"/>
    </xf>
    <xf numFmtId="172" fontId="2" fillId="0" borderId="13" xfId="0" applyNumberFormat="1" applyFont="1" applyFill="1" applyBorder="1" applyAlignment="1">
      <alignment vertical="center"/>
    </xf>
    <xf numFmtId="172" fontId="2" fillId="0" borderId="13" xfId="0" applyNumberFormat="1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 wrapText="1"/>
    </xf>
    <xf numFmtId="172" fontId="2" fillId="0" borderId="19" xfId="0" applyNumberFormat="1" applyFont="1" applyFill="1" applyBorder="1" applyAlignment="1">
      <alignment vertical="center"/>
    </xf>
    <xf numFmtId="172" fontId="2" fillId="0" borderId="28" xfId="0" applyNumberFormat="1" applyFont="1" applyFill="1" applyBorder="1" applyAlignment="1">
      <alignment vertical="center"/>
    </xf>
    <xf numFmtId="172" fontId="2" fillId="0" borderId="31" xfId="0" applyNumberFormat="1" applyFont="1" applyFill="1" applyBorder="1" applyAlignment="1">
      <alignment vertical="center"/>
    </xf>
    <xf numFmtId="172" fontId="2" fillId="0" borderId="43" xfId="0" applyNumberFormat="1" applyFont="1" applyFill="1" applyBorder="1" applyAlignment="1">
      <alignment vertical="center"/>
    </xf>
    <xf numFmtId="172" fontId="2" fillId="0" borderId="24" xfId="0" applyNumberFormat="1" applyFont="1" applyFill="1" applyBorder="1" applyAlignment="1">
      <alignment vertical="center"/>
    </xf>
    <xf numFmtId="172" fontId="2" fillId="0" borderId="44" xfId="0" applyNumberFormat="1" applyFont="1" applyFill="1" applyBorder="1" applyAlignment="1">
      <alignment vertical="center"/>
    </xf>
    <xf numFmtId="172" fontId="2" fillId="0" borderId="26" xfId="0" applyNumberFormat="1" applyFont="1" applyFill="1" applyBorder="1" applyAlignment="1">
      <alignment vertical="center"/>
    </xf>
    <xf numFmtId="0" fontId="0" fillId="4" borderId="41" xfId="0" applyFont="1" applyFill="1" applyBorder="1" applyAlignment="1">
      <alignment horizontal="center" vertical="center" wrapText="1"/>
    </xf>
    <xf numFmtId="1" fontId="5" fillId="0" borderId="45" xfId="334" applyNumberFormat="1" applyFont="1" applyFill="1" applyBorder="1" applyAlignment="1">
      <alignment vertical="center" wrapText="1"/>
      <protection/>
    </xf>
    <xf numFmtId="1" fontId="5" fillId="0" borderId="46" xfId="334" applyNumberFormat="1" applyFont="1" applyFill="1" applyBorder="1" applyAlignment="1">
      <alignment vertical="center" wrapText="1"/>
      <protection/>
    </xf>
    <xf numFmtId="0" fontId="3" fillId="0" borderId="0" xfId="0" applyFont="1" applyFill="1" applyAlignment="1">
      <alignment vertical="center"/>
    </xf>
    <xf numFmtId="0" fontId="0" fillId="4" borderId="47" xfId="0" applyFont="1" applyFill="1" applyBorder="1" applyAlignment="1">
      <alignment horizontal="center" vertical="center" wrapText="1"/>
    </xf>
    <xf numFmtId="0" fontId="0" fillId="4" borderId="48" xfId="0" applyFont="1" applyFill="1" applyBorder="1" applyAlignment="1">
      <alignment horizontal="center" vertical="center" wrapText="1"/>
    </xf>
    <xf numFmtId="1" fontId="8" fillId="0" borderId="37" xfId="334" applyNumberFormat="1" applyFont="1" applyFill="1" applyBorder="1" applyAlignment="1">
      <alignment vertical="center" wrapText="1"/>
      <protection/>
    </xf>
    <xf numFmtId="172" fontId="2" fillId="0" borderId="20" xfId="0" applyNumberFormat="1" applyFont="1" applyFill="1" applyBorder="1" applyAlignment="1">
      <alignment horizontal="center" vertical="center"/>
    </xf>
    <xf numFmtId="174" fontId="5" fillId="0" borderId="29" xfId="338" applyNumberFormat="1" applyFont="1" applyBorder="1" applyAlignment="1">
      <alignment vertical="center" wrapText="1"/>
      <protection/>
    </xf>
    <xf numFmtId="174" fontId="5" fillId="0" borderId="32" xfId="338" applyNumberFormat="1" applyFont="1" applyBorder="1" applyAlignment="1">
      <alignment vertical="center" wrapText="1"/>
      <protection/>
    </xf>
    <xf numFmtId="174" fontId="5" fillId="0" borderId="36" xfId="338" applyNumberFormat="1" applyFont="1" applyFill="1" applyBorder="1" applyAlignment="1">
      <alignment vertical="center" wrapText="1"/>
      <protection/>
    </xf>
    <xf numFmtId="174" fontId="5" fillId="0" borderId="29" xfId="337" applyNumberFormat="1" applyFont="1" applyBorder="1" applyAlignment="1">
      <alignment vertical="center" wrapText="1"/>
      <protection/>
    </xf>
    <xf numFmtId="174" fontId="5" fillId="0" borderId="32" xfId="337" applyNumberFormat="1" applyFont="1" applyBorder="1" applyAlignment="1">
      <alignment vertical="center" wrapText="1"/>
      <protection/>
    </xf>
    <xf numFmtId="174" fontId="5" fillId="0" borderId="36" xfId="337" applyNumberFormat="1" applyFont="1" applyBorder="1" applyAlignment="1">
      <alignment vertical="center" wrapText="1"/>
      <protection/>
    </xf>
    <xf numFmtId="174" fontId="2" fillId="0" borderId="37" xfId="0" applyNumberFormat="1" applyFont="1" applyFill="1" applyBorder="1" applyAlignment="1">
      <alignment vertical="center"/>
    </xf>
    <xf numFmtId="14" fontId="2" fillId="0" borderId="21" xfId="0" applyNumberFormat="1" applyFont="1" applyFill="1" applyBorder="1" applyAlignment="1">
      <alignment horizontal="center" vertical="center"/>
    </xf>
    <xf numFmtId="1" fontId="0" fillId="0" borderId="46" xfId="0" applyNumberFormat="1" applyFont="1" applyFill="1" applyBorder="1" applyAlignment="1">
      <alignment vertical="center" wrapText="1"/>
    </xf>
    <xf numFmtId="1" fontId="0" fillId="0" borderId="46" xfId="0" applyNumberFormat="1" applyFont="1" applyFill="1" applyBorder="1" applyAlignment="1">
      <alignment vertical="center" wrapText="1"/>
    </xf>
    <xf numFmtId="1" fontId="0" fillId="0" borderId="46" xfId="0" applyNumberFormat="1" applyFont="1" applyFill="1" applyBorder="1" applyAlignment="1">
      <alignment vertical="center"/>
    </xf>
    <xf numFmtId="1" fontId="0" fillId="0" borderId="49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4" fontId="0" fillId="0" borderId="45" xfId="0" applyNumberFormat="1" applyFont="1" applyFill="1" applyBorder="1" applyAlignment="1">
      <alignment vertical="center"/>
    </xf>
    <xf numFmtId="14" fontId="0" fillId="0" borderId="46" xfId="0" applyNumberFormat="1" applyFont="1" applyFill="1" applyBorder="1" applyAlignment="1">
      <alignment vertical="center"/>
    </xf>
    <xf numFmtId="14" fontId="0" fillId="0" borderId="49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74" fontId="8" fillId="0" borderId="37" xfId="335" applyNumberFormat="1" applyFont="1" applyBorder="1" applyAlignment="1">
      <alignment vertical="center" wrapText="1"/>
      <protection/>
    </xf>
    <xf numFmtId="1" fontId="5" fillId="0" borderId="29" xfId="334" applyNumberFormat="1" applyFont="1" applyFill="1" applyBorder="1" applyAlignment="1">
      <alignment vertical="center" wrapText="1"/>
      <protection/>
    </xf>
    <xf numFmtId="1" fontId="5" fillId="0" borderId="32" xfId="334" applyNumberFormat="1" applyFont="1" applyFill="1" applyBorder="1" applyAlignment="1">
      <alignment vertical="center" wrapText="1"/>
      <protection/>
    </xf>
    <xf numFmtId="1" fontId="5" fillId="0" borderId="36" xfId="334" applyNumberFormat="1" applyFont="1" applyFill="1" applyBorder="1" applyAlignment="1">
      <alignment vertical="center" wrapText="1"/>
      <protection/>
    </xf>
    <xf numFmtId="174" fontId="0" fillId="0" borderId="29" xfId="0" applyNumberFormat="1" applyFont="1" applyFill="1" applyBorder="1" applyAlignment="1">
      <alignment vertical="center" wrapText="1"/>
    </xf>
    <xf numFmtId="174" fontId="0" fillId="0" borderId="32" xfId="0" applyNumberFormat="1" applyFont="1" applyFill="1" applyBorder="1" applyAlignment="1">
      <alignment vertical="center" wrapText="1"/>
    </xf>
    <xf numFmtId="174" fontId="0" fillId="0" borderId="36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173" fontId="0" fillId="0" borderId="53" xfId="0" applyNumberFormat="1" applyFont="1" applyFill="1" applyBorder="1" applyAlignment="1">
      <alignment horizontal="center" vertical="center" wrapText="1"/>
    </xf>
    <xf numFmtId="0" fontId="9" fillId="0" borderId="0" xfId="336" applyFont="1" applyAlignment="1">
      <alignment horizontal="center"/>
      <protection/>
    </xf>
    <xf numFmtId="0" fontId="8" fillId="0" borderId="0" xfId="336" applyFont="1" applyAlignment="1">
      <alignment horizontal="center"/>
      <protection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3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доходи" xfId="333"/>
    <cellStyle name="Обычный_жовтень касові" xfId="334"/>
    <cellStyle name="Обычный_Книга1" xfId="335"/>
    <cellStyle name="Обычный_Книга2" xfId="336"/>
    <cellStyle name="Обычный_КФК" xfId="337"/>
    <cellStyle name="Обычный_КФК 30 11" xfId="338"/>
    <cellStyle name="Обычный_Лист1" xfId="339"/>
    <cellStyle name="Обычный_серпень профінансовано" xfId="340"/>
    <cellStyle name="Followed Hyperlink" xfId="341"/>
    <cellStyle name="Плохой" xfId="342"/>
    <cellStyle name="Пояснение" xfId="343"/>
    <cellStyle name="Примечание" xfId="344"/>
    <cellStyle name="Percent" xfId="345"/>
    <cellStyle name="Связанная ячейка" xfId="346"/>
    <cellStyle name="Текст предупреждения" xfId="347"/>
    <cellStyle name="Comma" xfId="348"/>
    <cellStyle name="Comma [0]" xfId="349"/>
    <cellStyle name="Хороший" xfId="3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42"/>
  <sheetViews>
    <sheetView tabSelected="1" workbookViewId="0" topLeftCell="B1">
      <selection activeCell="B5" sqref="B5:Z5"/>
    </sheetView>
  </sheetViews>
  <sheetFormatPr defaultColWidth="9.140625" defaultRowHeight="12.75"/>
  <cols>
    <col min="1" max="1" width="10.140625" style="50" hidden="1" customWidth="1"/>
    <col min="2" max="2" width="23.421875" style="49" customWidth="1"/>
    <col min="3" max="4" width="18.140625" style="49" customWidth="1"/>
    <col min="5" max="5" width="12.8515625" style="49" customWidth="1"/>
    <col min="6" max="6" width="14.57421875" style="49" customWidth="1"/>
    <col min="7" max="7" width="14.00390625" style="49" customWidth="1"/>
    <col min="8" max="8" width="6.140625" style="49" customWidth="1"/>
    <col min="9" max="9" width="12.421875" style="49" customWidth="1"/>
    <col min="10" max="10" width="14.00390625" style="49" customWidth="1"/>
    <col min="11" max="11" width="6.140625" style="49" customWidth="1"/>
    <col min="12" max="12" width="13.57421875" style="49" customWidth="1"/>
    <col min="13" max="13" width="10.7109375" style="49" customWidth="1"/>
    <col min="14" max="14" width="6.140625" style="49" customWidth="1"/>
    <col min="15" max="15" width="13.57421875" style="49" customWidth="1"/>
    <col min="16" max="16" width="14.421875" style="49" customWidth="1"/>
    <col min="17" max="17" width="6.7109375" style="49" customWidth="1"/>
    <col min="18" max="18" width="12.140625" style="49" customWidth="1"/>
    <col min="19" max="19" width="11.7109375" style="49" customWidth="1"/>
    <col min="20" max="20" width="7.140625" style="49" customWidth="1"/>
    <col min="21" max="21" width="13.28125" style="49" customWidth="1"/>
    <col min="22" max="22" width="12.7109375" style="49" customWidth="1"/>
    <col min="23" max="23" width="7.7109375" style="49" customWidth="1"/>
    <col min="24" max="24" width="12.57421875" style="49" customWidth="1"/>
    <col min="25" max="25" width="11.8515625" style="49" customWidth="1"/>
    <col min="26" max="26" width="6.57421875" style="49" customWidth="1"/>
    <col min="27" max="29" width="9.140625" style="49" customWidth="1"/>
    <col min="30" max="30" width="11.8515625" style="49" customWidth="1"/>
    <col min="31" max="16384" width="9.140625" style="49" customWidth="1"/>
  </cols>
  <sheetData>
    <row r="1" spans="2:4" ht="12.75">
      <c r="B1" s="51"/>
      <c r="C1" s="51"/>
      <c r="D1" s="51"/>
    </row>
    <row r="2" spans="2:4" ht="12.75">
      <c r="B2" s="52">
        <v>42114</v>
      </c>
      <c r="C2" s="52"/>
      <c r="D2" s="52"/>
    </row>
    <row r="5" spans="2:26" ht="18">
      <c r="B5" s="167" t="s">
        <v>136</v>
      </c>
      <c r="C5" s="167"/>
      <c r="D5" s="167"/>
      <c r="E5" s="167"/>
      <c r="F5" s="167"/>
      <c r="G5" s="167"/>
      <c r="H5" s="167"/>
      <c r="I5" s="167"/>
      <c r="J5" s="167"/>
      <c r="K5" s="167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</row>
    <row r="6" ht="13.5" thickBot="1"/>
    <row r="7" spans="1:26" s="55" customFormat="1" ht="13.5" customHeight="1" thickBot="1">
      <c r="A7" s="53"/>
      <c r="B7" s="54"/>
      <c r="C7" s="179" t="s">
        <v>111</v>
      </c>
      <c r="D7" s="180"/>
      <c r="E7" s="180"/>
      <c r="F7" s="173" t="s">
        <v>130</v>
      </c>
      <c r="G7" s="174"/>
      <c r="H7" s="175"/>
      <c r="I7" s="170" t="s">
        <v>28</v>
      </c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2"/>
    </row>
    <row r="8" spans="1:26" s="55" customFormat="1" ht="27.75" customHeight="1" thickBot="1">
      <c r="A8" s="56"/>
      <c r="B8" s="183" t="s">
        <v>26</v>
      </c>
      <c r="C8" s="181"/>
      <c r="D8" s="182"/>
      <c r="E8" s="182"/>
      <c r="F8" s="176"/>
      <c r="G8" s="177"/>
      <c r="H8" s="178"/>
      <c r="I8" s="184" t="s">
        <v>23</v>
      </c>
      <c r="J8" s="171"/>
      <c r="K8" s="172"/>
      <c r="L8" s="170" t="s">
        <v>131</v>
      </c>
      <c r="M8" s="171"/>
      <c r="N8" s="172"/>
      <c r="O8" s="107" t="s">
        <v>19</v>
      </c>
      <c r="P8" s="108"/>
      <c r="Q8" s="108"/>
      <c r="R8" s="108" t="s">
        <v>20</v>
      </c>
      <c r="S8" s="108"/>
      <c r="T8" s="108"/>
      <c r="U8" s="169" t="s">
        <v>132</v>
      </c>
      <c r="V8" s="108"/>
      <c r="W8" s="108"/>
      <c r="X8" s="108" t="s">
        <v>21</v>
      </c>
      <c r="Y8" s="108"/>
      <c r="Z8" s="168"/>
    </row>
    <row r="9" spans="1:26" s="55" customFormat="1" ht="87.75" customHeight="1" thickBot="1">
      <c r="A9" s="56"/>
      <c r="B9" s="181"/>
      <c r="C9" s="34" t="s">
        <v>108</v>
      </c>
      <c r="D9" s="26" t="s">
        <v>110</v>
      </c>
      <c r="E9" s="127" t="s">
        <v>22</v>
      </c>
      <c r="F9" s="139" t="s">
        <v>108</v>
      </c>
      <c r="G9" s="25" t="s">
        <v>109</v>
      </c>
      <c r="H9" s="140" t="s">
        <v>22</v>
      </c>
      <c r="I9" s="34" t="s">
        <v>108</v>
      </c>
      <c r="J9" s="24" t="s">
        <v>109</v>
      </c>
      <c r="K9" s="35" t="s">
        <v>22</v>
      </c>
      <c r="L9" s="135" t="s">
        <v>108</v>
      </c>
      <c r="M9" s="24" t="s">
        <v>109</v>
      </c>
      <c r="N9" s="24" t="s">
        <v>22</v>
      </c>
      <c r="O9" s="24" t="s">
        <v>108</v>
      </c>
      <c r="P9" s="24" t="s">
        <v>109</v>
      </c>
      <c r="Q9" s="24" t="s">
        <v>22</v>
      </c>
      <c r="R9" s="24" t="s">
        <v>108</v>
      </c>
      <c r="S9" s="24" t="s">
        <v>109</v>
      </c>
      <c r="T9" s="24" t="s">
        <v>22</v>
      </c>
      <c r="U9" s="24" t="s">
        <v>108</v>
      </c>
      <c r="V9" s="24" t="s">
        <v>109</v>
      </c>
      <c r="W9" s="24" t="s">
        <v>22</v>
      </c>
      <c r="X9" s="24" t="s">
        <v>108</v>
      </c>
      <c r="Y9" s="24" t="s">
        <v>109</v>
      </c>
      <c r="Z9" s="35" t="s">
        <v>22</v>
      </c>
    </row>
    <row r="10" spans="1:26" ht="42.75" customHeight="1" thickBot="1">
      <c r="A10" s="57"/>
      <c r="B10" s="58" t="s">
        <v>112</v>
      </c>
      <c r="C10" s="59">
        <v>5639709</v>
      </c>
      <c r="D10" s="40">
        <v>6895717.21</v>
      </c>
      <c r="E10" s="128">
        <f>D10/C10*100</f>
        <v>122.27079819189252</v>
      </c>
      <c r="F10" s="141">
        <v>6423741</v>
      </c>
      <c r="G10" s="6">
        <v>4705911.33</v>
      </c>
      <c r="H10" s="142">
        <f>G10/F10*100</f>
        <v>73.25811127814774</v>
      </c>
      <c r="I10" s="160">
        <v>928430</v>
      </c>
      <c r="J10" s="7">
        <v>733738.58</v>
      </c>
      <c r="K10" s="142">
        <f>J10/I10*100</f>
        <v>79.0300378057581</v>
      </c>
      <c r="L10" s="150"/>
      <c r="M10" s="1"/>
      <c r="N10" s="3"/>
      <c r="O10" s="6">
        <v>3076109</v>
      </c>
      <c r="P10" s="6">
        <v>2631313.55</v>
      </c>
      <c r="Q10" s="2">
        <f aca="true" t="shared" si="0" ref="Q10:Q15">P10/O10*100</f>
        <v>85.54032220574757</v>
      </c>
      <c r="R10" s="19"/>
      <c r="S10" s="19"/>
      <c r="T10" s="2"/>
      <c r="U10" s="6">
        <v>2224202</v>
      </c>
      <c r="V10" s="6">
        <v>1283683.92</v>
      </c>
      <c r="W10" s="2">
        <f>V10/U10*100</f>
        <v>57.714358677853895</v>
      </c>
      <c r="X10" s="6"/>
      <c r="Y10" s="6"/>
      <c r="Z10" s="42"/>
    </row>
    <row r="11" spans="1:26" ht="39.75" customHeight="1">
      <c r="A11" s="60"/>
      <c r="B11" s="61" t="s">
        <v>113</v>
      </c>
      <c r="C11" s="62">
        <v>972169</v>
      </c>
      <c r="D11" s="103">
        <v>1209962.52</v>
      </c>
      <c r="E11" s="129">
        <f aca="true" t="shared" si="1" ref="E11:E29">D11/C11*100</f>
        <v>124.46010107296159</v>
      </c>
      <c r="F11" s="143">
        <v>982419</v>
      </c>
      <c r="G11" s="33">
        <v>783376.86</v>
      </c>
      <c r="H11" s="65">
        <f aca="true" t="shared" si="2" ref="H11:H28">G11/F11*100</f>
        <v>79.73958769119896</v>
      </c>
      <c r="I11" s="161">
        <v>284365</v>
      </c>
      <c r="J11" s="31">
        <v>217293</v>
      </c>
      <c r="K11" s="65">
        <f aca="true" t="shared" si="3" ref="K11:K17">J11/I11*100</f>
        <v>76.4134123397746</v>
      </c>
      <c r="L11" s="136"/>
      <c r="M11" s="31"/>
      <c r="N11" s="63"/>
      <c r="O11" s="31">
        <v>422359</v>
      </c>
      <c r="P11" s="31">
        <v>366611.3</v>
      </c>
      <c r="Q11" s="63">
        <f t="shared" si="0"/>
        <v>86.80087319081635</v>
      </c>
      <c r="R11" s="64"/>
      <c r="S11" s="64"/>
      <c r="T11" s="63"/>
      <c r="U11" s="31">
        <v>108766</v>
      </c>
      <c r="V11" s="31">
        <v>49398.36</v>
      </c>
      <c r="W11" s="63">
        <f aca="true" t="shared" si="4" ref="W11:W17">V11/U11*100</f>
        <v>45.41709725465679</v>
      </c>
      <c r="X11" s="31">
        <v>166929</v>
      </c>
      <c r="Y11" s="31">
        <v>150074.2</v>
      </c>
      <c r="Z11" s="65">
        <f aca="true" t="shared" si="5" ref="Z11:Z17">Y11/X11*100</f>
        <v>89.9030126580762</v>
      </c>
    </row>
    <row r="12" spans="1:26" ht="25.5">
      <c r="A12" s="60"/>
      <c r="B12" s="66" t="s">
        <v>116</v>
      </c>
      <c r="C12" s="67">
        <v>790290</v>
      </c>
      <c r="D12" s="101">
        <v>848078.4</v>
      </c>
      <c r="E12" s="130">
        <f t="shared" si="1"/>
        <v>107.31230307861672</v>
      </c>
      <c r="F12" s="144">
        <v>913935</v>
      </c>
      <c r="G12" s="9">
        <v>772871.3</v>
      </c>
      <c r="H12" s="70">
        <f t="shared" si="2"/>
        <v>84.56523713393184</v>
      </c>
      <c r="I12" s="162">
        <v>352531</v>
      </c>
      <c r="J12" s="14">
        <v>291772.37</v>
      </c>
      <c r="K12" s="70">
        <f t="shared" si="3"/>
        <v>82.76502491979429</v>
      </c>
      <c r="L12" s="151"/>
      <c r="M12" s="15"/>
      <c r="N12" s="69"/>
      <c r="O12" s="14">
        <v>357488</v>
      </c>
      <c r="P12" s="14">
        <v>312601.66</v>
      </c>
      <c r="Q12" s="69">
        <f t="shared" si="0"/>
        <v>87.44395895806292</v>
      </c>
      <c r="R12" s="18"/>
      <c r="S12" s="18"/>
      <c r="T12" s="69"/>
      <c r="U12" s="14">
        <v>40158</v>
      </c>
      <c r="V12" s="14">
        <v>34484.46</v>
      </c>
      <c r="W12" s="69">
        <f t="shared" si="4"/>
        <v>85.87195577468997</v>
      </c>
      <c r="X12" s="14">
        <v>161858</v>
      </c>
      <c r="Y12" s="14">
        <v>132712.81</v>
      </c>
      <c r="Z12" s="70">
        <f t="shared" si="5"/>
        <v>81.99335837586032</v>
      </c>
    </row>
    <row r="13" spans="1:26" ht="25.5">
      <c r="A13" s="60"/>
      <c r="B13" s="66" t="s">
        <v>117</v>
      </c>
      <c r="C13" s="67">
        <v>2937987</v>
      </c>
      <c r="D13" s="101">
        <v>2783756</v>
      </c>
      <c r="E13" s="130">
        <f t="shared" si="1"/>
        <v>94.75045328655301</v>
      </c>
      <c r="F13" s="144">
        <v>3270288</v>
      </c>
      <c r="G13" s="9">
        <v>2737486.2</v>
      </c>
      <c r="H13" s="70">
        <f t="shared" si="2"/>
        <v>83.70780188166914</v>
      </c>
      <c r="I13" s="162">
        <v>863055</v>
      </c>
      <c r="J13" s="14">
        <v>666633.87</v>
      </c>
      <c r="K13" s="70">
        <f t="shared" si="3"/>
        <v>77.24118045779238</v>
      </c>
      <c r="L13" s="152"/>
      <c r="M13" s="16"/>
      <c r="N13" s="69"/>
      <c r="O13" s="14">
        <v>704724</v>
      </c>
      <c r="P13" s="14">
        <v>664499.75</v>
      </c>
      <c r="Q13" s="69">
        <f t="shared" si="0"/>
        <v>94.29219808038324</v>
      </c>
      <c r="R13" s="18"/>
      <c r="S13" s="18"/>
      <c r="T13" s="69"/>
      <c r="U13" s="14">
        <v>1261031</v>
      </c>
      <c r="V13" s="14">
        <v>1059634.19</v>
      </c>
      <c r="W13" s="69">
        <f t="shared" si="4"/>
        <v>84.02919436556277</v>
      </c>
      <c r="X13" s="14">
        <v>382475</v>
      </c>
      <c r="Y13" s="14">
        <v>296165.39</v>
      </c>
      <c r="Z13" s="70">
        <f t="shared" si="5"/>
        <v>77.43392117131839</v>
      </c>
    </row>
    <row r="14" spans="1:26" ht="25.5">
      <c r="A14" s="60"/>
      <c r="B14" s="66" t="s">
        <v>114</v>
      </c>
      <c r="C14" s="67">
        <v>1870092</v>
      </c>
      <c r="D14" s="101">
        <v>1880313.06</v>
      </c>
      <c r="E14" s="130">
        <f t="shared" si="1"/>
        <v>100.54655385938231</v>
      </c>
      <c r="F14" s="144">
        <v>2058883</v>
      </c>
      <c r="G14" s="9">
        <v>1624641.97</v>
      </c>
      <c r="H14" s="70">
        <f t="shared" si="2"/>
        <v>78.9089020600005</v>
      </c>
      <c r="I14" s="162">
        <v>389418</v>
      </c>
      <c r="J14" s="14">
        <v>312915.08</v>
      </c>
      <c r="K14" s="70">
        <f t="shared" si="3"/>
        <v>80.35454960993073</v>
      </c>
      <c r="L14" s="137">
        <v>180816</v>
      </c>
      <c r="M14" s="14">
        <v>121653.22</v>
      </c>
      <c r="N14" s="69">
        <f>M14/L14*100</f>
        <v>67.28011901601629</v>
      </c>
      <c r="O14" s="14">
        <v>1036436</v>
      </c>
      <c r="P14" s="14">
        <v>832197.03</v>
      </c>
      <c r="Q14" s="69">
        <f t="shared" si="0"/>
        <v>80.29410692025364</v>
      </c>
      <c r="R14" s="18"/>
      <c r="S14" s="18"/>
      <c r="T14" s="69"/>
      <c r="U14" s="14">
        <v>166843</v>
      </c>
      <c r="V14" s="14">
        <v>149108.67</v>
      </c>
      <c r="W14" s="69">
        <f t="shared" si="4"/>
        <v>89.37064785456987</v>
      </c>
      <c r="X14" s="14">
        <v>282370</v>
      </c>
      <c r="Y14" s="14">
        <v>208267.97</v>
      </c>
      <c r="Z14" s="70">
        <f t="shared" si="5"/>
        <v>73.75711654920849</v>
      </c>
    </row>
    <row r="15" spans="1:26" ht="25.5">
      <c r="A15" s="60"/>
      <c r="B15" s="66" t="s">
        <v>128</v>
      </c>
      <c r="C15" s="67">
        <v>329795</v>
      </c>
      <c r="D15" s="101">
        <v>299119.74</v>
      </c>
      <c r="E15" s="130">
        <f t="shared" si="1"/>
        <v>90.69868857926893</v>
      </c>
      <c r="F15" s="144">
        <v>352367</v>
      </c>
      <c r="G15" s="9">
        <v>263494.56</v>
      </c>
      <c r="H15" s="70">
        <f t="shared" si="2"/>
        <v>74.77844406542043</v>
      </c>
      <c r="I15" s="162">
        <v>130822</v>
      </c>
      <c r="J15" s="14">
        <v>110974.57</v>
      </c>
      <c r="K15" s="70">
        <f t="shared" si="3"/>
        <v>84.82867560502056</v>
      </c>
      <c r="L15" s="153"/>
      <c r="M15" s="71"/>
      <c r="N15" s="72"/>
      <c r="O15" s="14">
        <v>150709</v>
      </c>
      <c r="P15" s="14">
        <v>108585.3</v>
      </c>
      <c r="Q15" s="69">
        <f t="shared" si="0"/>
        <v>72.04964534301203</v>
      </c>
      <c r="R15" s="18"/>
      <c r="S15" s="18"/>
      <c r="T15" s="69"/>
      <c r="U15" s="14">
        <v>5570</v>
      </c>
      <c r="V15" s="14">
        <v>0</v>
      </c>
      <c r="W15" s="69">
        <f t="shared" si="4"/>
        <v>0</v>
      </c>
      <c r="X15" s="14">
        <v>65266</v>
      </c>
      <c r="Y15" s="14">
        <v>43934.69</v>
      </c>
      <c r="Z15" s="70">
        <f t="shared" si="5"/>
        <v>67.31635154598106</v>
      </c>
    </row>
    <row r="16" spans="1:26" ht="25.5">
      <c r="A16" s="60"/>
      <c r="B16" s="66" t="s">
        <v>129</v>
      </c>
      <c r="C16" s="67">
        <v>388139</v>
      </c>
      <c r="D16" s="101">
        <v>397346.6</v>
      </c>
      <c r="E16" s="130">
        <f t="shared" si="1"/>
        <v>102.37224293358823</v>
      </c>
      <c r="F16" s="144">
        <v>445041</v>
      </c>
      <c r="G16" s="9">
        <v>350311.86</v>
      </c>
      <c r="H16" s="70">
        <f t="shared" si="2"/>
        <v>78.71451394365913</v>
      </c>
      <c r="I16" s="162">
        <v>294055</v>
      </c>
      <c r="J16" s="14">
        <v>241837.69</v>
      </c>
      <c r="K16" s="70">
        <f t="shared" si="3"/>
        <v>82.24233221676216</v>
      </c>
      <c r="L16" s="153"/>
      <c r="M16" s="71"/>
      <c r="N16" s="73"/>
      <c r="O16" s="17"/>
      <c r="P16" s="17"/>
      <c r="Q16" s="69"/>
      <c r="R16" s="18"/>
      <c r="S16" s="18"/>
      <c r="T16" s="69"/>
      <c r="U16" s="14">
        <v>74492</v>
      </c>
      <c r="V16" s="14">
        <v>43562.31</v>
      </c>
      <c r="W16" s="69">
        <f t="shared" si="4"/>
        <v>58.47917897223862</v>
      </c>
      <c r="X16" s="14">
        <v>60494</v>
      </c>
      <c r="Y16" s="14">
        <v>49911.86</v>
      </c>
      <c r="Z16" s="70">
        <f t="shared" si="5"/>
        <v>82.50712467352133</v>
      </c>
    </row>
    <row r="17" spans="1:26" ht="26.25" thickBot="1">
      <c r="A17" s="74"/>
      <c r="B17" s="75" t="s">
        <v>115</v>
      </c>
      <c r="C17" s="76">
        <v>3694585</v>
      </c>
      <c r="D17" s="102">
        <v>4163613.41</v>
      </c>
      <c r="E17" s="131">
        <f t="shared" si="1"/>
        <v>112.69502285101034</v>
      </c>
      <c r="F17" s="145">
        <v>3716585</v>
      </c>
      <c r="G17" s="27">
        <v>2272238.28</v>
      </c>
      <c r="H17" s="68">
        <f t="shared" si="2"/>
        <v>61.137799350748054</v>
      </c>
      <c r="I17" s="163">
        <v>695442</v>
      </c>
      <c r="J17" s="28">
        <v>445806.8</v>
      </c>
      <c r="K17" s="68">
        <f t="shared" si="3"/>
        <v>64.10409494968667</v>
      </c>
      <c r="L17" s="154"/>
      <c r="M17" s="78"/>
      <c r="N17" s="79"/>
      <c r="O17" s="28">
        <v>1646501</v>
      </c>
      <c r="P17" s="28">
        <v>1314394.87</v>
      </c>
      <c r="Q17" s="77">
        <f>P17/O17*100</f>
        <v>79.82958224744475</v>
      </c>
      <c r="R17" s="29"/>
      <c r="S17" s="29"/>
      <c r="T17" s="77"/>
      <c r="U17" s="28">
        <v>917699</v>
      </c>
      <c r="V17" s="28">
        <v>163160.71</v>
      </c>
      <c r="W17" s="77">
        <f t="shared" si="4"/>
        <v>17.77932742653092</v>
      </c>
      <c r="X17" s="28">
        <v>413259</v>
      </c>
      <c r="Y17" s="28">
        <v>311791.9</v>
      </c>
      <c r="Z17" s="68">
        <f t="shared" si="5"/>
        <v>75.44709250131274</v>
      </c>
    </row>
    <row r="18" spans="1:26" ht="26.25" thickBot="1">
      <c r="A18" s="80"/>
      <c r="B18" s="81" t="s">
        <v>124</v>
      </c>
      <c r="C18" s="82">
        <f>SUM(C11:C17)</f>
        <v>10983057</v>
      </c>
      <c r="D18" s="83">
        <f>SUM(D11:D17)</f>
        <v>11582189.73</v>
      </c>
      <c r="E18" s="132">
        <f t="shared" si="1"/>
        <v>105.45506346730242</v>
      </c>
      <c r="F18" s="82">
        <f>SUM(F11:F17)</f>
        <v>11739518</v>
      </c>
      <c r="G18" s="83">
        <f>SUM(G11:G17)</f>
        <v>8804421.03</v>
      </c>
      <c r="H18" s="42">
        <f t="shared" si="2"/>
        <v>74.99814753893644</v>
      </c>
      <c r="I18" s="82">
        <f>SUM(I11:I17)</f>
        <v>3009688</v>
      </c>
      <c r="J18" s="83">
        <f>SUM(J11:J17)</f>
        <v>2287233.38</v>
      </c>
      <c r="K18" s="42">
        <f aca="true" t="shared" si="6" ref="K18:K28">J18/I18*100</f>
        <v>75.99569722841703</v>
      </c>
      <c r="L18" s="155">
        <f>SUM(L11:L17)</f>
        <v>180816</v>
      </c>
      <c r="M18" s="83">
        <f>SUM(M11:M17)</f>
        <v>121653.22</v>
      </c>
      <c r="N18" s="47">
        <f>M18/L18*100</f>
        <v>67.28011901601629</v>
      </c>
      <c r="O18" s="83">
        <f>SUM(O11:O17)</f>
        <v>4318217</v>
      </c>
      <c r="P18" s="83">
        <f>SUM(P11:P17)</f>
        <v>3598889.91</v>
      </c>
      <c r="Q18" s="47">
        <f>P18/O18*100</f>
        <v>83.34203468700161</v>
      </c>
      <c r="R18" s="86">
        <f>SUM(R11:R17)</f>
        <v>0</v>
      </c>
      <c r="S18" s="86">
        <f>SUM(S11:S17)</f>
        <v>0</v>
      </c>
      <c r="T18" s="47"/>
      <c r="U18" s="83">
        <f>SUM(U11:U17)</f>
        <v>2574559</v>
      </c>
      <c r="V18" s="83">
        <f>SUM(V11:V17)</f>
        <v>1499348.7</v>
      </c>
      <c r="W18" s="47">
        <f>V18/U18*100</f>
        <v>58.23710779205293</v>
      </c>
      <c r="X18" s="83">
        <f>SUM(X11:X17)</f>
        <v>1532651</v>
      </c>
      <c r="Y18" s="83">
        <f>SUM(Y11:Y17)</f>
        <v>1192858.82</v>
      </c>
      <c r="Z18" s="42">
        <f>Y18/X18*100</f>
        <v>77.82977468451723</v>
      </c>
    </row>
    <row r="19" spans="1:26" ht="25.5">
      <c r="A19" s="60"/>
      <c r="B19" s="61" t="s">
        <v>118</v>
      </c>
      <c r="C19" s="62">
        <v>125300</v>
      </c>
      <c r="D19" s="103">
        <v>105404.21</v>
      </c>
      <c r="E19" s="133">
        <f t="shared" si="1"/>
        <v>84.1214764565044</v>
      </c>
      <c r="F19" s="146">
        <v>147747</v>
      </c>
      <c r="G19" s="30">
        <v>118691.05</v>
      </c>
      <c r="H19" s="65">
        <f>G19/F19*100</f>
        <v>80.33398309271931</v>
      </c>
      <c r="I19" s="164">
        <v>147647</v>
      </c>
      <c r="J19" s="20">
        <v>118691.05</v>
      </c>
      <c r="K19" s="65">
        <f t="shared" si="6"/>
        <v>80.38839258501696</v>
      </c>
      <c r="L19" s="156"/>
      <c r="M19" s="87"/>
      <c r="N19" s="88"/>
      <c r="O19" s="89"/>
      <c r="P19" s="89"/>
      <c r="Q19" s="63"/>
      <c r="R19" s="20"/>
      <c r="S19" s="20"/>
      <c r="T19" s="63"/>
      <c r="U19" s="31">
        <v>100</v>
      </c>
      <c r="V19" s="31">
        <v>0</v>
      </c>
      <c r="W19" s="63"/>
      <c r="X19" s="21"/>
      <c r="Y19" s="21"/>
      <c r="Z19" s="65"/>
    </row>
    <row r="20" spans="1:26" ht="25.5">
      <c r="A20" s="60"/>
      <c r="B20" s="66" t="s">
        <v>127</v>
      </c>
      <c r="C20" s="67">
        <v>482182</v>
      </c>
      <c r="D20" s="101">
        <v>563984.34</v>
      </c>
      <c r="E20" s="130">
        <f t="shared" si="1"/>
        <v>116.96503394983637</v>
      </c>
      <c r="F20" s="147">
        <v>556373</v>
      </c>
      <c r="G20" s="11">
        <v>456181.56</v>
      </c>
      <c r="H20" s="70">
        <f t="shared" si="2"/>
        <v>81.99203771570511</v>
      </c>
      <c r="I20" s="165">
        <v>149050</v>
      </c>
      <c r="J20" s="18">
        <v>111505.69</v>
      </c>
      <c r="K20" s="70">
        <f t="shared" si="6"/>
        <v>74.8109292183831</v>
      </c>
      <c r="L20" s="157"/>
      <c r="M20" s="71"/>
      <c r="N20" s="73"/>
      <c r="O20" s="14">
        <v>235030</v>
      </c>
      <c r="P20" s="14">
        <v>214490.18</v>
      </c>
      <c r="Q20" s="69">
        <f>P20/O20*100</f>
        <v>91.26076671063268</v>
      </c>
      <c r="R20" s="18"/>
      <c r="S20" s="18"/>
      <c r="T20" s="69"/>
      <c r="U20" s="14">
        <v>12300</v>
      </c>
      <c r="V20" s="14">
        <v>5416.84</v>
      </c>
      <c r="W20" s="69">
        <f aca="true" t="shared" si="7" ref="W20:W27">V20/U20*100</f>
        <v>44.039349593495935</v>
      </c>
      <c r="X20" s="14">
        <v>159993</v>
      </c>
      <c r="Y20" s="14">
        <v>124768.85</v>
      </c>
      <c r="Z20" s="70">
        <f aca="true" t="shared" si="8" ref="Z20:Z28">Y20/X20*100</f>
        <v>77.98394304750833</v>
      </c>
    </row>
    <row r="21" spans="1:26" ht="25.5">
      <c r="A21" s="60"/>
      <c r="B21" s="66" t="s">
        <v>119</v>
      </c>
      <c r="C21" s="67">
        <v>171988</v>
      </c>
      <c r="D21" s="101">
        <v>174239.42</v>
      </c>
      <c r="E21" s="130">
        <f t="shared" si="1"/>
        <v>101.30905644579855</v>
      </c>
      <c r="F21" s="147">
        <v>279898</v>
      </c>
      <c r="G21" s="11">
        <v>196872.34</v>
      </c>
      <c r="H21" s="70">
        <f t="shared" si="2"/>
        <v>70.33717282724422</v>
      </c>
      <c r="I21" s="165">
        <v>149650</v>
      </c>
      <c r="J21" s="18">
        <v>101373.7</v>
      </c>
      <c r="K21" s="70">
        <f t="shared" si="6"/>
        <v>67.74052789842968</v>
      </c>
      <c r="L21" s="157"/>
      <c r="M21" s="71"/>
      <c r="N21" s="73"/>
      <c r="O21" s="17"/>
      <c r="P21" s="17"/>
      <c r="Q21" s="69"/>
      <c r="R21" s="18"/>
      <c r="S21" s="18"/>
      <c r="T21" s="69"/>
      <c r="U21" s="14">
        <v>12260</v>
      </c>
      <c r="V21" s="14">
        <v>2260</v>
      </c>
      <c r="W21" s="69">
        <f t="shared" si="7"/>
        <v>18.43393148450245</v>
      </c>
      <c r="X21" s="14">
        <v>117988</v>
      </c>
      <c r="Y21" s="14">
        <v>93238.64</v>
      </c>
      <c r="Z21" s="70">
        <f t="shared" si="8"/>
        <v>79.02383293216259</v>
      </c>
    </row>
    <row r="22" spans="1:26" ht="25.5">
      <c r="A22" s="60"/>
      <c r="B22" s="66" t="s">
        <v>120</v>
      </c>
      <c r="C22" s="67">
        <v>278203</v>
      </c>
      <c r="D22" s="101">
        <v>348735.69</v>
      </c>
      <c r="E22" s="130">
        <f t="shared" si="1"/>
        <v>125.35295809175315</v>
      </c>
      <c r="F22" s="147">
        <v>404889</v>
      </c>
      <c r="G22" s="11">
        <v>301715.46</v>
      </c>
      <c r="H22" s="70">
        <f t="shared" si="2"/>
        <v>74.51806791491002</v>
      </c>
      <c r="I22" s="165">
        <v>191376</v>
      </c>
      <c r="J22" s="18">
        <v>157796.28</v>
      </c>
      <c r="K22" s="70">
        <f t="shared" si="6"/>
        <v>82.45353649360422</v>
      </c>
      <c r="L22" s="157"/>
      <c r="M22" s="71"/>
      <c r="N22" s="73"/>
      <c r="O22" s="14"/>
      <c r="P22" s="14"/>
      <c r="Q22" s="69"/>
      <c r="R22" s="18"/>
      <c r="S22" s="18"/>
      <c r="T22" s="69"/>
      <c r="U22" s="14">
        <v>153786</v>
      </c>
      <c r="V22" s="14">
        <v>105033.46</v>
      </c>
      <c r="W22" s="69">
        <f t="shared" si="7"/>
        <v>68.2984536953949</v>
      </c>
      <c r="X22" s="14">
        <v>59727</v>
      </c>
      <c r="Y22" s="14">
        <v>38885.72</v>
      </c>
      <c r="Z22" s="70">
        <f t="shared" si="8"/>
        <v>65.10576456209085</v>
      </c>
    </row>
    <row r="23" spans="1:26" ht="27.75" customHeight="1">
      <c r="A23" s="60"/>
      <c r="B23" s="66" t="s">
        <v>121</v>
      </c>
      <c r="C23" s="67">
        <v>381031</v>
      </c>
      <c r="D23" s="101">
        <v>301474.51</v>
      </c>
      <c r="E23" s="130">
        <f t="shared" si="1"/>
        <v>79.12073033427727</v>
      </c>
      <c r="F23" s="147">
        <v>381031</v>
      </c>
      <c r="G23" s="11">
        <v>287844.81</v>
      </c>
      <c r="H23" s="70">
        <f t="shared" si="2"/>
        <v>75.54367229962916</v>
      </c>
      <c r="I23" s="165">
        <v>245062</v>
      </c>
      <c r="J23" s="18">
        <v>180625.54</v>
      </c>
      <c r="K23" s="70">
        <f t="shared" si="6"/>
        <v>73.70605805877697</v>
      </c>
      <c r="L23" s="157"/>
      <c r="M23" s="71"/>
      <c r="N23" s="73"/>
      <c r="O23" s="14"/>
      <c r="P23" s="14"/>
      <c r="Q23" s="69"/>
      <c r="R23" s="18"/>
      <c r="S23" s="18"/>
      <c r="T23" s="69"/>
      <c r="U23" s="14">
        <v>55144</v>
      </c>
      <c r="V23" s="14">
        <v>47410.32</v>
      </c>
      <c r="W23" s="69">
        <f t="shared" si="7"/>
        <v>85.97548237342231</v>
      </c>
      <c r="X23" s="14">
        <v>80825</v>
      </c>
      <c r="Y23" s="14">
        <v>59808.95</v>
      </c>
      <c r="Z23" s="70">
        <f t="shared" si="8"/>
        <v>73.99808227652335</v>
      </c>
    </row>
    <row r="24" spans="1:30" ht="25.5">
      <c r="A24" s="60"/>
      <c r="B24" s="66" t="s">
        <v>126</v>
      </c>
      <c r="C24" s="67">
        <v>122072</v>
      </c>
      <c r="D24" s="101">
        <v>277726.29</v>
      </c>
      <c r="E24" s="130">
        <f t="shared" si="1"/>
        <v>227.51023166655742</v>
      </c>
      <c r="F24" s="147">
        <v>248291</v>
      </c>
      <c r="G24" s="11">
        <v>177888.24</v>
      </c>
      <c r="H24" s="70">
        <f t="shared" si="2"/>
        <v>71.64506164138047</v>
      </c>
      <c r="I24" s="165">
        <v>148239</v>
      </c>
      <c r="J24" s="18">
        <v>108469.11</v>
      </c>
      <c r="K24" s="70">
        <f t="shared" si="6"/>
        <v>73.1717766579645</v>
      </c>
      <c r="L24" s="157"/>
      <c r="M24" s="71"/>
      <c r="N24" s="73"/>
      <c r="O24" s="17"/>
      <c r="P24" s="17"/>
      <c r="Q24" s="69"/>
      <c r="R24" s="18"/>
      <c r="S24" s="18"/>
      <c r="T24" s="69"/>
      <c r="U24" s="14">
        <v>18080</v>
      </c>
      <c r="V24" s="14">
        <v>7100</v>
      </c>
      <c r="W24" s="69">
        <f t="shared" si="7"/>
        <v>39.26991150442478</v>
      </c>
      <c r="X24" s="14">
        <v>81972</v>
      </c>
      <c r="Y24" s="14">
        <v>62319.13</v>
      </c>
      <c r="Z24" s="70">
        <f t="shared" si="8"/>
        <v>76.02489874591323</v>
      </c>
      <c r="AD24" s="4"/>
    </row>
    <row r="25" spans="1:26" ht="26.25" thickBot="1">
      <c r="A25" s="74"/>
      <c r="B25" s="75" t="s">
        <v>122</v>
      </c>
      <c r="C25" s="76">
        <v>1663814</v>
      </c>
      <c r="D25" s="102">
        <v>2229654.42</v>
      </c>
      <c r="E25" s="131">
        <f t="shared" si="1"/>
        <v>134.0086343786024</v>
      </c>
      <c r="F25" s="148">
        <v>1886064</v>
      </c>
      <c r="G25" s="32">
        <v>1250046.7</v>
      </c>
      <c r="H25" s="68">
        <f t="shared" si="2"/>
        <v>66.27806373484675</v>
      </c>
      <c r="I25" s="166">
        <v>524952</v>
      </c>
      <c r="J25" s="29">
        <v>339149.55</v>
      </c>
      <c r="K25" s="68">
        <f t="shared" si="6"/>
        <v>64.60582110364376</v>
      </c>
      <c r="L25" s="158"/>
      <c r="M25" s="78"/>
      <c r="N25" s="79"/>
      <c r="O25" s="28">
        <v>838819</v>
      </c>
      <c r="P25" s="28">
        <v>613533.83</v>
      </c>
      <c r="Q25" s="77">
        <f>P25/O25*100</f>
        <v>73.14257664645173</v>
      </c>
      <c r="R25" s="29"/>
      <c r="S25" s="29"/>
      <c r="T25" s="77"/>
      <c r="U25" s="28">
        <v>449733</v>
      </c>
      <c r="V25" s="28">
        <v>258149.11</v>
      </c>
      <c r="W25" s="77">
        <f t="shared" si="7"/>
        <v>57.40052653463277</v>
      </c>
      <c r="X25" s="28">
        <v>52560</v>
      </c>
      <c r="Y25" s="28">
        <v>39214.21</v>
      </c>
      <c r="Z25" s="68">
        <f t="shared" si="8"/>
        <v>74.60846651445966</v>
      </c>
    </row>
    <row r="26" spans="1:26" ht="37.5" customHeight="1" thickBot="1">
      <c r="A26" s="60"/>
      <c r="B26" s="81" t="s">
        <v>125</v>
      </c>
      <c r="C26" s="82">
        <f>SUM(C19:C25)</f>
        <v>3224590</v>
      </c>
      <c r="D26" s="83">
        <f>SUM(D19:D25)</f>
        <v>4001218.88</v>
      </c>
      <c r="E26" s="134">
        <f>D26/C26*100</f>
        <v>124.08457757420324</v>
      </c>
      <c r="F26" s="82">
        <f>SUM(F19:F25)</f>
        <v>3904293</v>
      </c>
      <c r="G26" s="83">
        <f>SUM(G19:G25)</f>
        <v>2789240.16</v>
      </c>
      <c r="H26" s="42">
        <f t="shared" si="2"/>
        <v>71.4403391343836</v>
      </c>
      <c r="I26" s="82">
        <f>SUM(I19:I25)</f>
        <v>1555976</v>
      </c>
      <c r="J26" s="83">
        <f>SUM(J19:J25)</f>
        <v>1117610.92</v>
      </c>
      <c r="K26" s="42">
        <f t="shared" si="6"/>
        <v>71.82700247304585</v>
      </c>
      <c r="L26" s="159">
        <f>SUM(L19:L25)</f>
        <v>0</v>
      </c>
      <c r="M26" s="86">
        <f>SUM(M19:M25)</f>
        <v>0</v>
      </c>
      <c r="N26" s="85">
        <f>SUM(N19:N25)</f>
        <v>0</v>
      </c>
      <c r="O26" s="83">
        <f>SUM(O19:O25)</f>
        <v>1073849</v>
      </c>
      <c r="P26" s="83">
        <f>SUM(P19:P25)</f>
        <v>828024.01</v>
      </c>
      <c r="Q26" s="47">
        <f>P26/O26*100</f>
        <v>77.10804871075915</v>
      </c>
      <c r="R26" s="86"/>
      <c r="S26" s="86"/>
      <c r="T26" s="47"/>
      <c r="U26" s="83">
        <f>SUM(U19:U25)</f>
        <v>701403</v>
      </c>
      <c r="V26" s="83">
        <f>SUM(V19:V25)</f>
        <v>425369.73</v>
      </c>
      <c r="W26" s="47">
        <f t="shared" si="7"/>
        <v>60.645553269660944</v>
      </c>
      <c r="X26" s="83">
        <f>SUM(X19:X25)</f>
        <v>553065</v>
      </c>
      <c r="Y26" s="83">
        <f>SUM(Y19:Y25)</f>
        <v>418235.5</v>
      </c>
      <c r="Z26" s="42">
        <f t="shared" si="8"/>
        <v>75.62140073951524</v>
      </c>
    </row>
    <row r="27" spans="1:26" ht="22.5" customHeight="1" thickBot="1">
      <c r="A27" s="60"/>
      <c r="B27" s="60" t="s">
        <v>24</v>
      </c>
      <c r="C27" s="82">
        <f>C10+C18+C26</f>
        <v>19847356</v>
      </c>
      <c r="D27" s="83">
        <f aca="true" t="shared" si="9" ref="D27:J27">D10+D18+D26</f>
        <v>22479125.82</v>
      </c>
      <c r="E27" s="128">
        <f t="shared" si="1"/>
        <v>113.26005247248048</v>
      </c>
      <c r="F27" s="82">
        <f t="shared" si="9"/>
        <v>22067552</v>
      </c>
      <c r="G27" s="83">
        <f t="shared" si="9"/>
        <v>16299572.52</v>
      </c>
      <c r="H27" s="48">
        <f t="shared" si="2"/>
        <v>73.86216885316504</v>
      </c>
      <c r="I27" s="82">
        <f t="shared" si="9"/>
        <v>5494094</v>
      </c>
      <c r="J27" s="83">
        <f t="shared" si="9"/>
        <v>4138582.88</v>
      </c>
      <c r="K27" s="48">
        <f t="shared" si="6"/>
        <v>75.32784986933241</v>
      </c>
      <c r="L27" s="84">
        <f>L10+L18+L26</f>
        <v>180816</v>
      </c>
      <c r="M27" s="83">
        <f>M10+M18+M26</f>
        <v>121653.22</v>
      </c>
      <c r="N27" s="91">
        <f>N10+N18+N26</f>
        <v>67.28011901601629</v>
      </c>
      <c r="O27" s="83">
        <f>O10+O18+O26</f>
        <v>8468175</v>
      </c>
      <c r="P27" s="83">
        <f>P10+P18+P26</f>
        <v>7058227.47</v>
      </c>
      <c r="Q27" s="44">
        <f>P27/O27*100</f>
        <v>83.35004260067842</v>
      </c>
      <c r="R27" s="83"/>
      <c r="S27" s="83"/>
      <c r="T27" s="46"/>
      <c r="U27" s="83">
        <f>U10+U18+U26</f>
        <v>5500164</v>
      </c>
      <c r="V27" s="83">
        <f>V10+V18+V26</f>
        <v>3208402.35</v>
      </c>
      <c r="W27" s="44">
        <f t="shared" si="7"/>
        <v>58.33284880232662</v>
      </c>
      <c r="X27" s="83">
        <f>X10+X18+X26</f>
        <v>2085716</v>
      </c>
      <c r="Y27" s="83">
        <f>Y10+Y18+Y26</f>
        <v>1611094.32</v>
      </c>
      <c r="Z27" s="48">
        <f t="shared" si="8"/>
        <v>77.24418473080708</v>
      </c>
    </row>
    <row r="28" spans="1:26" ht="28.5" customHeight="1" thickBot="1">
      <c r="A28" s="40"/>
      <c r="B28" s="40" t="s">
        <v>123</v>
      </c>
      <c r="C28" s="104">
        <v>94373162</v>
      </c>
      <c r="D28" s="41">
        <v>84425386.13</v>
      </c>
      <c r="E28" s="128">
        <f t="shared" si="1"/>
        <v>89.45910504725909</v>
      </c>
      <c r="F28" s="149">
        <v>94939876</v>
      </c>
      <c r="G28" s="39">
        <v>81568913.25999996</v>
      </c>
      <c r="H28" s="42">
        <f t="shared" si="2"/>
        <v>85.91638908397138</v>
      </c>
      <c r="I28" s="149">
        <v>595820</v>
      </c>
      <c r="J28" s="6">
        <v>454495.76</v>
      </c>
      <c r="K28" s="42">
        <f t="shared" si="6"/>
        <v>76.28071565237823</v>
      </c>
      <c r="L28" s="43"/>
      <c r="M28" s="6"/>
      <c r="N28" s="45"/>
      <c r="O28" s="39">
        <v>26215567</v>
      </c>
      <c r="P28" s="6">
        <v>21925445.36</v>
      </c>
      <c r="Q28" s="47">
        <f>P28/O28*100</f>
        <v>83.63521323036804</v>
      </c>
      <c r="R28" s="39">
        <v>19250163</v>
      </c>
      <c r="S28" s="6">
        <v>14058152.529999997</v>
      </c>
      <c r="T28" s="47">
        <f>S28/R28*100</f>
        <v>73.02874541893488</v>
      </c>
      <c r="U28" s="39"/>
      <c r="V28" s="6"/>
      <c r="W28" s="47"/>
      <c r="X28" s="39">
        <v>3591444</v>
      </c>
      <c r="Y28" s="6">
        <v>2318733.92</v>
      </c>
      <c r="Z28" s="42">
        <f t="shared" si="8"/>
        <v>64.56271961918382</v>
      </c>
    </row>
    <row r="29" spans="1:26" ht="24.75" customHeight="1" thickBot="1">
      <c r="A29" s="74"/>
      <c r="B29" s="123" t="s">
        <v>25</v>
      </c>
      <c r="C29" s="92">
        <f>C27+C28</f>
        <v>114220518</v>
      </c>
      <c r="D29" s="93">
        <f aca="true" t="shared" si="10" ref="D29:J29">D27+D28</f>
        <v>106904511.94999999</v>
      </c>
      <c r="E29" s="134">
        <f t="shared" si="1"/>
        <v>93.59484077107756</v>
      </c>
      <c r="F29" s="92">
        <f t="shared" si="10"/>
        <v>117007428</v>
      </c>
      <c r="G29" s="93">
        <f t="shared" si="10"/>
        <v>97868485.77999996</v>
      </c>
      <c r="H29" s="90">
        <f>G29/F29*100</f>
        <v>83.64296818831019</v>
      </c>
      <c r="I29" s="92">
        <f t="shared" si="10"/>
        <v>6089914</v>
      </c>
      <c r="J29" s="93">
        <f t="shared" si="10"/>
        <v>4593078.64</v>
      </c>
      <c r="K29" s="90">
        <f>J29/I29*100</f>
        <v>75.42107556855481</v>
      </c>
      <c r="L29" s="124">
        <f>L27+L28</f>
        <v>180816</v>
      </c>
      <c r="M29" s="93">
        <f>M27+M28</f>
        <v>121653.22</v>
      </c>
      <c r="N29" s="126">
        <f>N27+N28</f>
        <v>67.28011901601629</v>
      </c>
      <c r="O29" s="93">
        <f>O27+O28</f>
        <v>34683742</v>
      </c>
      <c r="P29" s="93">
        <f>P27+P28</f>
        <v>28983672.83</v>
      </c>
      <c r="Q29" s="125">
        <f>P29/O29*100</f>
        <v>83.56558767505535</v>
      </c>
      <c r="R29" s="93">
        <f>R27+R28</f>
        <v>19250163</v>
      </c>
      <c r="S29" s="93">
        <f>S27+S28</f>
        <v>14058152.529999997</v>
      </c>
      <c r="T29" s="125">
        <f>S29/R29*100</f>
        <v>73.02874541893488</v>
      </c>
      <c r="U29" s="93">
        <f>U27+U28</f>
        <v>5500164</v>
      </c>
      <c r="V29" s="93">
        <f>V27+V28</f>
        <v>3208402.35</v>
      </c>
      <c r="W29" s="125">
        <f>V29/U29*100</f>
        <v>58.33284880232662</v>
      </c>
      <c r="X29" s="93">
        <f>X27+X28</f>
        <v>5677160</v>
      </c>
      <c r="Y29" s="93">
        <f>Y27+Y28</f>
        <v>3929828.24</v>
      </c>
      <c r="Z29" s="90">
        <f>Y29/X29*100</f>
        <v>69.22172776529109</v>
      </c>
    </row>
    <row r="30" spans="2:25" ht="24.75" customHeight="1">
      <c r="B30" s="50"/>
      <c r="C30" s="50"/>
      <c r="D30" s="50"/>
      <c r="E30" s="22"/>
      <c r="F30" s="185"/>
      <c r="G30" s="185"/>
      <c r="H30" s="50"/>
      <c r="I30" s="94"/>
      <c r="J30" s="94"/>
      <c r="K30" s="50"/>
      <c r="L30" s="94"/>
      <c r="M30" s="94"/>
      <c r="N30" s="50"/>
      <c r="O30" s="94"/>
      <c r="P30" s="94"/>
      <c r="Q30" s="50"/>
      <c r="R30" s="94"/>
      <c r="S30" s="94"/>
      <c r="T30" s="50"/>
      <c r="U30" s="94"/>
      <c r="V30" s="94"/>
      <c r="W30" s="50"/>
      <c r="X30" s="94"/>
      <c r="Y30" s="94"/>
    </row>
    <row r="31" spans="2:9" ht="12.75">
      <c r="B31" s="97"/>
      <c r="C31" s="97"/>
      <c r="D31" s="97"/>
      <c r="E31" s="50"/>
      <c r="F31" s="5"/>
      <c r="G31" s="5"/>
      <c r="H31" s="23"/>
      <c r="I31" s="50"/>
    </row>
    <row r="32" spans="2:9" ht="12.75">
      <c r="B32" s="97"/>
      <c r="C32" s="97"/>
      <c r="D32" s="97"/>
      <c r="E32" s="50"/>
      <c r="F32" s="96"/>
      <c r="G32" s="96"/>
      <c r="H32" s="96"/>
      <c r="I32" s="50"/>
    </row>
    <row r="33" spans="2:9" ht="12.75">
      <c r="B33" s="97"/>
      <c r="C33" s="97"/>
      <c r="D33" s="97"/>
      <c r="E33" s="50"/>
      <c r="F33" s="12"/>
      <c r="G33" s="12"/>
      <c r="H33" s="50"/>
      <c r="I33" s="50"/>
    </row>
    <row r="34" spans="2:9" ht="12.75">
      <c r="B34" s="97"/>
      <c r="C34" s="97"/>
      <c r="D34" s="97"/>
      <c r="E34" s="50"/>
      <c r="F34" s="8"/>
      <c r="G34" s="8"/>
      <c r="H34" s="50"/>
      <c r="I34" s="50"/>
    </row>
    <row r="35" spans="2:9" ht="12.75">
      <c r="B35" s="97"/>
      <c r="C35" s="97"/>
      <c r="D35" s="97"/>
      <c r="E35" s="50"/>
      <c r="F35" s="50"/>
      <c r="G35" s="98"/>
      <c r="H35" s="50"/>
      <c r="I35" s="50"/>
    </row>
    <row r="36" spans="2:8" ht="12.75">
      <c r="B36" s="99"/>
      <c r="C36" s="99"/>
      <c r="D36" s="99"/>
      <c r="F36" s="50"/>
      <c r="G36" s="50"/>
      <c r="H36" s="50"/>
    </row>
    <row r="37" spans="6:8" ht="12.75">
      <c r="F37" s="50"/>
      <c r="G37" s="98"/>
      <c r="H37" s="50"/>
    </row>
    <row r="38" spans="6:8" ht="12.75">
      <c r="F38" s="50"/>
      <c r="G38" s="50"/>
      <c r="H38" s="50"/>
    </row>
    <row r="42" spans="6:7" ht="12.75">
      <c r="F42" s="95"/>
      <c r="G42" s="95"/>
    </row>
  </sheetData>
  <sheetProtection/>
  <mergeCells count="12">
    <mergeCell ref="L8:N8"/>
    <mergeCell ref="F30:G30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6"/>
  <sheetViews>
    <sheetView workbookViewId="0" topLeftCell="A100">
      <selection activeCell="E121" sqref="E121:F121"/>
    </sheetView>
  </sheetViews>
  <sheetFormatPr defaultColWidth="9.140625" defaultRowHeight="12.75"/>
  <cols>
    <col min="1" max="1" width="10.7109375" style="105" customWidth="1"/>
    <col min="2" max="2" width="28.140625" style="105" customWidth="1"/>
    <col min="3" max="4" width="15.7109375" style="105" hidden="1" customWidth="1"/>
    <col min="5" max="7" width="15.7109375" style="118" customWidth="1"/>
    <col min="8" max="15" width="15.7109375" style="105" customWidth="1"/>
    <col min="16" max="16384" width="9.140625" style="105" customWidth="1"/>
  </cols>
  <sheetData>
    <row r="1" ht="12.75">
      <c r="A1" s="105" t="s">
        <v>29</v>
      </c>
    </row>
    <row r="2" spans="1:11" ht="18">
      <c r="A2" s="186" t="s">
        <v>135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2.75">
      <c r="A3" s="187" t="s">
        <v>85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ht="12.75">
      <c r="A4" s="105" t="s">
        <v>133</v>
      </c>
      <c r="K4" s="109" t="s">
        <v>30</v>
      </c>
    </row>
    <row r="5" spans="1:15" s="106" customFormat="1" ht="63.75">
      <c r="A5" s="110" t="s">
        <v>31</v>
      </c>
      <c r="B5" s="110" t="s">
        <v>32</v>
      </c>
      <c r="C5" s="110" t="s">
        <v>33</v>
      </c>
      <c r="D5" s="110" t="s">
        <v>34</v>
      </c>
      <c r="E5" s="119" t="s">
        <v>35</v>
      </c>
      <c r="F5" s="119" t="s">
        <v>36</v>
      </c>
      <c r="G5" s="119"/>
      <c r="H5" s="110" t="s">
        <v>37</v>
      </c>
      <c r="I5" s="110" t="s">
        <v>38</v>
      </c>
      <c r="J5" s="110" t="s">
        <v>39</v>
      </c>
      <c r="K5" s="110" t="s">
        <v>84</v>
      </c>
      <c r="L5" s="110" t="s">
        <v>40</v>
      </c>
      <c r="M5" s="110" t="s">
        <v>101</v>
      </c>
      <c r="N5" s="110" t="s">
        <v>102</v>
      </c>
      <c r="O5" s="110" t="s">
        <v>103</v>
      </c>
    </row>
    <row r="6" spans="1:15" ht="12.75">
      <c r="A6" s="111" t="s">
        <v>86</v>
      </c>
      <c r="B6" s="112" t="s">
        <v>87</v>
      </c>
      <c r="C6" s="113">
        <v>15065477</v>
      </c>
      <c r="D6" s="113">
        <v>16085530</v>
      </c>
      <c r="E6" s="120">
        <v>6089914</v>
      </c>
      <c r="F6" s="120">
        <v>4593078.64</v>
      </c>
      <c r="G6" s="120">
        <f>F6/E6*100</f>
        <v>75.42107556855481</v>
      </c>
      <c r="H6" s="113">
        <v>28963.03</v>
      </c>
      <c r="I6" s="113">
        <v>19108.34</v>
      </c>
      <c r="J6" s="113" t="e">
        <f>E6-#REF!</f>
        <v>#REF!</v>
      </c>
      <c r="K6" s="113" t="e">
        <f>D6-#REF!</f>
        <v>#REF!</v>
      </c>
      <c r="L6" s="113" t="e">
        <f>IF(E6=0,0,(#REF!/E6)*100)</f>
        <v>#REF!</v>
      </c>
      <c r="M6" s="113">
        <f aca="true" t="shared" si="0" ref="M6:M32">D6-F6</f>
        <v>11492451.36</v>
      </c>
      <c r="N6" s="113">
        <f aca="true" t="shared" si="1" ref="N6:N32">E6-F6</f>
        <v>1496835.3600000003</v>
      </c>
      <c r="O6" s="113">
        <f aca="true" t="shared" si="2" ref="O6:O32">IF(E6=0,0,(F6/E6)*100)</f>
        <v>75.42107556855481</v>
      </c>
    </row>
    <row r="7" spans="1:15" ht="25.5">
      <c r="A7" s="114" t="s">
        <v>41</v>
      </c>
      <c r="B7" s="115" t="s">
        <v>42</v>
      </c>
      <c r="C7" s="116">
        <v>1676000</v>
      </c>
      <c r="D7" s="116">
        <v>1708647</v>
      </c>
      <c r="E7" s="121">
        <v>595820</v>
      </c>
      <c r="F7" s="121">
        <v>454495.76</v>
      </c>
      <c r="G7" s="120">
        <f aca="true" t="shared" si="3" ref="G7:G71">F7/E7*100</f>
        <v>76.28071565237823</v>
      </c>
      <c r="H7" s="116">
        <v>13318.24</v>
      </c>
      <c r="I7" s="116">
        <v>0</v>
      </c>
      <c r="J7" s="116" t="e">
        <f>E7-#REF!</f>
        <v>#REF!</v>
      </c>
      <c r="K7" s="116" t="e">
        <f>D7-#REF!</f>
        <v>#REF!</v>
      </c>
      <c r="L7" s="116" t="e">
        <f>IF(E7=0,0,(#REF!/E7)*100)</f>
        <v>#REF!</v>
      </c>
      <c r="M7" s="116">
        <f t="shared" si="0"/>
        <v>1254151.24</v>
      </c>
      <c r="N7" s="116">
        <f t="shared" si="1"/>
        <v>141324.24</v>
      </c>
      <c r="O7" s="116">
        <f t="shared" si="2"/>
        <v>76.28071565237823</v>
      </c>
    </row>
    <row r="8" spans="1:15" ht="25.5">
      <c r="A8" s="114" t="s">
        <v>43</v>
      </c>
      <c r="B8" s="115" t="s">
        <v>44</v>
      </c>
      <c r="C8" s="116">
        <v>2732026</v>
      </c>
      <c r="D8" s="116">
        <v>2732026</v>
      </c>
      <c r="E8" s="121">
        <v>928430</v>
      </c>
      <c r="F8" s="121">
        <v>733738.58</v>
      </c>
      <c r="G8" s="120">
        <f t="shared" si="3"/>
        <v>79.0300378057581</v>
      </c>
      <c r="H8" s="116">
        <v>40.08</v>
      </c>
      <c r="I8" s="116">
        <v>40.08</v>
      </c>
      <c r="J8" s="116" t="e">
        <f>E8-#REF!</f>
        <v>#REF!</v>
      </c>
      <c r="K8" s="116" t="e">
        <f>D8-#REF!</f>
        <v>#REF!</v>
      </c>
      <c r="L8" s="116" t="e">
        <f>IF(E8=0,0,(#REF!/E8)*100)</f>
        <v>#REF!</v>
      </c>
      <c r="M8" s="116">
        <f t="shared" si="0"/>
        <v>1998287.42</v>
      </c>
      <c r="N8" s="116">
        <f t="shared" si="1"/>
        <v>194691.42000000004</v>
      </c>
      <c r="O8" s="116">
        <f t="shared" si="2"/>
        <v>79.0300378057581</v>
      </c>
    </row>
    <row r="9" spans="1:15" ht="25.5">
      <c r="A9" s="114" t="s">
        <v>45</v>
      </c>
      <c r="B9" s="115" t="s">
        <v>46</v>
      </c>
      <c r="C9" s="116">
        <v>777684</v>
      </c>
      <c r="D9" s="116">
        <v>810084</v>
      </c>
      <c r="E9" s="121">
        <v>284365</v>
      </c>
      <c r="F9" s="121">
        <v>217293</v>
      </c>
      <c r="G9" s="120">
        <f t="shared" si="3"/>
        <v>76.4134123397746</v>
      </c>
      <c r="H9" s="116">
        <v>0</v>
      </c>
      <c r="I9" s="116">
        <v>0</v>
      </c>
      <c r="J9" s="116" t="e">
        <f>E9-#REF!</f>
        <v>#REF!</v>
      </c>
      <c r="K9" s="116" t="e">
        <f>D9-#REF!</f>
        <v>#REF!</v>
      </c>
      <c r="L9" s="116" t="e">
        <f>IF(E9=0,0,(#REF!/E9)*100)</f>
        <v>#REF!</v>
      </c>
      <c r="M9" s="116">
        <f t="shared" si="0"/>
        <v>592791</v>
      </c>
      <c r="N9" s="116">
        <f t="shared" si="1"/>
        <v>67072</v>
      </c>
      <c r="O9" s="116">
        <f t="shared" si="2"/>
        <v>76.4134123397746</v>
      </c>
    </row>
    <row r="10" spans="1:15" ht="25.5">
      <c r="A10" s="114" t="s">
        <v>47</v>
      </c>
      <c r="B10" s="115" t="s">
        <v>48</v>
      </c>
      <c r="C10" s="116">
        <v>778354</v>
      </c>
      <c r="D10" s="116">
        <v>870846</v>
      </c>
      <c r="E10" s="121">
        <v>352531</v>
      </c>
      <c r="F10" s="121">
        <v>291772.37</v>
      </c>
      <c r="G10" s="120">
        <f t="shared" si="3"/>
        <v>82.76502491979429</v>
      </c>
      <c r="H10" s="116">
        <v>5980.29</v>
      </c>
      <c r="I10" s="116">
        <v>4687.38</v>
      </c>
      <c r="J10" s="116" t="e">
        <f>E10-#REF!</f>
        <v>#REF!</v>
      </c>
      <c r="K10" s="116" t="e">
        <f>D10-#REF!</f>
        <v>#REF!</v>
      </c>
      <c r="L10" s="116" t="e">
        <f>IF(E10=0,0,(#REF!/E10)*100)</f>
        <v>#REF!</v>
      </c>
      <c r="M10" s="116">
        <f t="shared" si="0"/>
        <v>579073.63</v>
      </c>
      <c r="N10" s="116">
        <f t="shared" si="1"/>
        <v>60758.630000000005</v>
      </c>
      <c r="O10" s="116">
        <f t="shared" si="2"/>
        <v>82.76502491979429</v>
      </c>
    </row>
    <row r="11" spans="1:15" ht="25.5">
      <c r="A11" s="114" t="s">
        <v>49</v>
      </c>
      <c r="B11" s="115" t="s">
        <v>50</v>
      </c>
      <c r="C11" s="116">
        <v>1846639</v>
      </c>
      <c r="D11" s="116">
        <v>1856639</v>
      </c>
      <c r="E11" s="121">
        <v>863055</v>
      </c>
      <c r="F11" s="121">
        <v>666633.87</v>
      </c>
      <c r="G11" s="120">
        <f t="shared" si="3"/>
        <v>77.24118045779238</v>
      </c>
      <c r="H11" s="116">
        <v>1280.03</v>
      </c>
      <c r="I11" s="116">
        <v>7983.73</v>
      </c>
      <c r="J11" s="116" t="e">
        <f>E11-#REF!</f>
        <v>#REF!</v>
      </c>
      <c r="K11" s="116" t="e">
        <f>D11-#REF!</f>
        <v>#REF!</v>
      </c>
      <c r="L11" s="116" t="e">
        <f>IF(E11=0,0,(#REF!/E11)*100)</f>
        <v>#REF!</v>
      </c>
      <c r="M11" s="116">
        <f t="shared" si="0"/>
        <v>1190005.13</v>
      </c>
      <c r="N11" s="116">
        <f t="shared" si="1"/>
        <v>196421.13</v>
      </c>
      <c r="O11" s="116">
        <f t="shared" si="2"/>
        <v>77.24118045779238</v>
      </c>
    </row>
    <row r="12" spans="1:15" ht="25.5">
      <c r="A12" s="114" t="s">
        <v>51</v>
      </c>
      <c r="B12" s="115" t="s">
        <v>52</v>
      </c>
      <c r="C12" s="116">
        <v>1114148</v>
      </c>
      <c r="D12" s="116">
        <v>1114148</v>
      </c>
      <c r="E12" s="121">
        <v>389418</v>
      </c>
      <c r="F12" s="121">
        <v>312915.08</v>
      </c>
      <c r="G12" s="120">
        <f t="shared" si="3"/>
        <v>80.35454960993073</v>
      </c>
      <c r="H12" s="116">
        <v>0</v>
      </c>
      <c r="I12" s="116">
        <v>1661.11</v>
      </c>
      <c r="J12" s="116" t="e">
        <f>E12-#REF!</f>
        <v>#REF!</v>
      </c>
      <c r="K12" s="116" t="e">
        <f>D12-#REF!</f>
        <v>#REF!</v>
      </c>
      <c r="L12" s="116" t="e">
        <f>IF(E12=0,0,(#REF!/E12)*100)</f>
        <v>#REF!</v>
      </c>
      <c r="M12" s="116">
        <f t="shared" si="0"/>
        <v>801232.9199999999</v>
      </c>
      <c r="N12" s="116">
        <f t="shared" si="1"/>
        <v>76502.91999999998</v>
      </c>
      <c r="O12" s="116">
        <f t="shared" si="2"/>
        <v>80.35454960993073</v>
      </c>
    </row>
    <row r="13" spans="1:15" ht="25.5">
      <c r="A13" s="114" t="s">
        <v>53</v>
      </c>
      <c r="B13" s="115" t="s">
        <v>54</v>
      </c>
      <c r="C13" s="116">
        <v>284932</v>
      </c>
      <c r="D13" s="116">
        <v>308132</v>
      </c>
      <c r="E13" s="121">
        <v>130822</v>
      </c>
      <c r="F13" s="121">
        <v>110974.57</v>
      </c>
      <c r="G13" s="120">
        <f t="shared" si="3"/>
        <v>84.82867560502056</v>
      </c>
      <c r="H13" s="116">
        <v>0</v>
      </c>
      <c r="I13" s="116">
        <v>0</v>
      </c>
      <c r="J13" s="116" t="e">
        <f>E13-#REF!</f>
        <v>#REF!</v>
      </c>
      <c r="K13" s="116" t="e">
        <f>D13-#REF!</f>
        <v>#REF!</v>
      </c>
      <c r="L13" s="116" t="e">
        <f>IF(E13=0,0,(#REF!/E13)*100)</f>
        <v>#REF!</v>
      </c>
      <c r="M13" s="116">
        <f t="shared" si="0"/>
        <v>197157.43</v>
      </c>
      <c r="N13" s="116">
        <f t="shared" si="1"/>
        <v>19847.429999999993</v>
      </c>
      <c r="O13" s="116">
        <f t="shared" si="2"/>
        <v>84.82867560502056</v>
      </c>
    </row>
    <row r="14" spans="1:15" ht="25.5">
      <c r="A14" s="114" t="s">
        <v>55</v>
      </c>
      <c r="B14" s="115" t="s">
        <v>56</v>
      </c>
      <c r="C14" s="116">
        <v>694793</v>
      </c>
      <c r="D14" s="116">
        <v>719293</v>
      </c>
      <c r="E14" s="121">
        <v>294055</v>
      </c>
      <c r="F14" s="121">
        <v>241837.69</v>
      </c>
      <c r="G14" s="120">
        <f t="shared" si="3"/>
        <v>82.24233221676216</v>
      </c>
      <c r="H14" s="116">
        <v>179.12</v>
      </c>
      <c r="I14" s="116">
        <v>179.12</v>
      </c>
      <c r="J14" s="116" t="e">
        <f>E14-#REF!</f>
        <v>#REF!</v>
      </c>
      <c r="K14" s="116" t="e">
        <f>D14-#REF!</f>
        <v>#REF!</v>
      </c>
      <c r="L14" s="116" t="e">
        <f>IF(E14=0,0,(#REF!/E14)*100)</f>
        <v>#REF!</v>
      </c>
      <c r="M14" s="116">
        <f t="shared" si="0"/>
        <v>477455.31</v>
      </c>
      <c r="N14" s="116">
        <f t="shared" si="1"/>
        <v>52217.31</v>
      </c>
      <c r="O14" s="116">
        <f t="shared" si="2"/>
        <v>82.24233221676216</v>
      </c>
    </row>
    <row r="15" spans="1:15" ht="25.5">
      <c r="A15" s="114" t="s">
        <v>57</v>
      </c>
      <c r="B15" s="115" t="s">
        <v>58</v>
      </c>
      <c r="C15" s="116">
        <v>1692311</v>
      </c>
      <c r="D15" s="116">
        <v>1818311</v>
      </c>
      <c r="E15" s="121">
        <v>695442</v>
      </c>
      <c r="F15" s="121">
        <v>445806.8</v>
      </c>
      <c r="G15" s="120">
        <f t="shared" si="3"/>
        <v>64.10409494968667</v>
      </c>
      <c r="H15" s="116">
        <v>1407.68</v>
      </c>
      <c r="I15" s="116">
        <v>807.68</v>
      </c>
      <c r="J15" s="116" t="e">
        <f>E15-#REF!</f>
        <v>#REF!</v>
      </c>
      <c r="K15" s="116" t="e">
        <f>D15-#REF!</f>
        <v>#REF!</v>
      </c>
      <c r="L15" s="116" t="e">
        <f>IF(E15=0,0,(#REF!/E15)*100)</f>
        <v>#REF!</v>
      </c>
      <c r="M15" s="116">
        <f t="shared" si="0"/>
        <v>1372504.2</v>
      </c>
      <c r="N15" s="116">
        <f t="shared" si="1"/>
        <v>249635.2</v>
      </c>
      <c r="O15" s="116">
        <f t="shared" si="2"/>
        <v>64.10409494968667</v>
      </c>
    </row>
    <row r="16" spans="1:15" ht="25.5">
      <c r="A16" s="114" t="s">
        <v>59</v>
      </c>
      <c r="B16" s="115" t="s">
        <v>60</v>
      </c>
      <c r="C16" s="116">
        <v>397291</v>
      </c>
      <c r="D16" s="116">
        <v>417091</v>
      </c>
      <c r="E16" s="121">
        <v>147647</v>
      </c>
      <c r="F16" s="121">
        <v>118691.05</v>
      </c>
      <c r="G16" s="120">
        <f t="shared" si="3"/>
        <v>80.38839258501696</v>
      </c>
      <c r="H16" s="116">
        <v>3206.56</v>
      </c>
      <c r="I16" s="116">
        <v>2906.56</v>
      </c>
      <c r="J16" s="116" t="e">
        <f>E16-#REF!</f>
        <v>#REF!</v>
      </c>
      <c r="K16" s="116" t="e">
        <f>D16-#REF!</f>
        <v>#REF!</v>
      </c>
      <c r="L16" s="116" t="e">
        <f>IF(E16=0,0,(#REF!/E16)*100)</f>
        <v>#REF!</v>
      </c>
      <c r="M16" s="116">
        <f t="shared" si="0"/>
        <v>298399.95</v>
      </c>
      <c r="N16" s="116">
        <f t="shared" si="1"/>
        <v>28955.949999999997</v>
      </c>
      <c r="O16" s="116">
        <f t="shared" si="2"/>
        <v>80.38839258501696</v>
      </c>
    </row>
    <row r="17" spans="1:15" ht="25.5">
      <c r="A17" s="114" t="s">
        <v>61</v>
      </c>
      <c r="B17" s="115" t="s">
        <v>62</v>
      </c>
      <c r="C17" s="116">
        <v>267200</v>
      </c>
      <c r="D17" s="116">
        <v>420584</v>
      </c>
      <c r="E17" s="121">
        <v>149050</v>
      </c>
      <c r="F17" s="121">
        <v>111505.69</v>
      </c>
      <c r="G17" s="120">
        <f t="shared" si="3"/>
        <v>74.8109292183831</v>
      </c>
      <c r="H17" s="116">
        <v>0</v>
      </c>
      <c r="I17" s="116">
        <v>0</v>
      </c>
      <c r="J17" s="116" t="e">
        <f>E17-#REF!</f>
        <v>#REF!</v>
      </c>
      <c r="K17" s="116" t="e">
        <f>D17-#REF!</f>
        <v>#REF!</v>
      </c>
      <c r="L17" s="116" t="e">
        <f>IF(E17=0,0,(#REF!/E17)*100)</f>
        <v>#REF!</v>
      </c>
      <c r="M17" s="116">
        <f t="shared" si="0"/>
        <v>309078.31</v>
      </c>
      <c r="N17" s="116">
        <f t="shared" si="1"/>
        <v>37544.31</v>
      </c>
      <c r="O17" s="116">
        <f t="shared" si="2"/>
        <v>74.8109292183831</v>
      </c>
    </row>
    <row r="18" spans="1:15" ht="25.5">
      <c r="A18" s="114" t="s">
        <v>63</v>
      </c>
      <c r="B18" s="115" t="s">
        <v>64</v>
      </c>
      <c r="C18" s="116">
        <v>169540</v>
      </c>
      <c r="D18" s="116">
        <v>399540</v>
      </c>
      <c r="E18" s="121">
        <v>149650</v>
      </c>
      <c r="F18" s="121">
        <v>101373.7</v>
      </c>
      <c r="G18" s="120">
        <f t="shared" si="3"/>
        <v>67.74052789842968</v>
      </c>
      <c r="H18" s="116">
        <v>0</v>
      </c>
      <c r="I18" s="116">
        <v>0</v>
      </c>
      <c r="J18" s="116" t="e">
        <f>E18-#REF!</f>
        <v>#REF!</v>
      </c>
      <c r="K18" s="116" t="e">
        <f>D18-#REF!</f>
        <v>#REF!</v>
      </c>
      <c r="L18" s="116" t="e">
        <f>IF(E18=0,0,(#REF!/E18)*100)</f>
        <v>#REF!</v>
      </c>
      <c r="M18" s="116">
        <f t="shared" si="0"/>
        <v>298166.3</v>
      </c>
      <c r="N18" s="116">
        <f t="shared" si="1"/>
        <v>48276.3</v>
      </c>
      <c r="O18" s="116">
        <f t="shared" si="2"/>
        <v>67.74052789842968</v>
      </c>
    </row>
    <row r="19" spans="1:15" ht="25.5">
      <c r="A19" s="114" t="s">
        <v>65</v>
      </c>
      <c r="B19" s="115" t="s">
        <v>66</v>
      </c>
      <c r="C19" s="116">
        <v>362300</v>
      </c>
      <c r="D19" s="116">
        <v>498410</v>
      </c>
      <c r="E19" s="121">
        <v>191376</v>
      </c>
      <c r="F19" s="121">
        <v>157796.28</v>
      </c>
      <c r="G19" s="120">
        <f t="shared" si="3"/>
        <v>82.45353649360422</v>
      </c>
      <c r="H19" s="116">
        <v>0</v>
      </c>
      <c r="I19" s="116">
        <v>0</v>
      </c>
      <c r="J19" s="116" t="e">
        <f>E19-#REF!</f>
        <v>#REF!</v>
      </c>
      <c r="K19" s="116" t="e">
        <f>D19-#REF!</f>
        <v>#REF!</v>
      </c>
      <c r="L19" s="116" t="e">
        <f>IF(E19=0,0,(#REF!/E19)*100)</f>
        <v>#REF!</v>
      </c>
      <c r="M19" s="116">
        <f t="shared" si="0"/>
        <v>340613.72</v>
      </c>
      <c r="N19" s="116">
        <f t="shared" si="1"/>
        <v>33579.72</v>
      </c>
      <c r="O19" s="116">
        <f t="shared" si="2"/>
        <v>82.45353649360422</v>
      </c>
    </row>
    <row r="20" spans="1:15" ht="25.5">
      <c r="A20" s="114" t="s">
        <v>67</v>
      </c>
      <c r="B20" s="115" t="s">
        <v>68</v>
      </c>
      <c r="C20" s="116">
        <v>741894</v>
      </c>
      <c r="D20" s="116">
        <v>741894</v>
      </c>
      <c r="E20" s="121">
        <v>245062</v>
      </c>
      <c r="F20" s="121">
        <v>180625.54</v>
      </c>
      <c r="G20" s="120">
        <f t="shared" si="3"/>
        <v>73.70605805877697</v>
      </c>
      <c r="H20" s="116">
        <v>899.93</v>
      </c>
      <c r="I20" s="116">
        <v>842.68</v>
      </c>
      <c r="J20" s="116" t="e">
        <f>E20-#REF!</f>
        <v>#REF!</v>
      </c>
      <c r="K20" s="116" t="e">
        <f>D20-#REF!</f>
        <v>#REF!</v>
      </c>
      <c r="L20" s="116" t="e">
        <f>IF(E20=0,0,(#REF!/E20)*100)</f>
        <v>#REF!</v>
      </c>
      <c r="M20" s="116">
        <f t="shared" si="0"/>
        <v>561268.46</v>
      </c>
      <c r="N20" s="116">
        <f t="shared" si="1"/>
        <v>64436.45999999999</v>
      </c>
      <c r="O20" s="116">
        <f t="shared" si="2"/>
        <v>73.70605805877697</v>
      </c>
    </row>
    <row r="21" spans="1:15" ht="25.5">
      <c r="A21" s="114" t="s">
        <v>69</v>
      </c>
      <c r="B21" s="115" t="s">
        <v>70</v>
      </c>
      <c r="C21" s="116">
        <v>132000</v>
      </c>
      <c r="D21" s="116">
        <v>216520</v>
      </c>
      <c r="E21" s="121">
        <v>148239</v>
      </c>
      <c r="F21" s="121">
        <v>108469.11</v>
      </c>
      <c r="G21" s="120">
        <f t="shared" si="3"/>
        <v>73.1717766579645</v>
      </c>
      <c r="H21" s="116">
        <v>2651.1</v>
      </c>
      <c r="I21" s="116">
        <v>0</v>
      </c>
      <c r="J21" s="116" t="e">
        <f>E21-#REF!</f>
        <v>#REF!</v>
      </c>
      <c r="K21" s="116" t="e">
        <f>D21-#REF!</f>
        <v>#REF!</v>
      </c>
      <c r="L21" s="116" t="e">
        <f>IF(E21=0,0,(#REF!/E21)*100)</f>
        <v>#REF!</v>
      </c>
      <c r="M21" s="116">
        <f t="shared" si="0"/>
        <v>108050.89</v>
      </c>
      <c r="N21" s="116">
        <f t="shared" si="1"/>
        <v>39769.89</v>
      </c>
      <c r="O21" s="116">
        <f t="shared" si="2"/>
        <v>73.1717766579645</v>
      </c>
    </row>
    <row r="22" spans="1:15" ht="25.5">
      <c r="A22" s="114" t="s">
        <v>71</v>
      </c>
      <c r="B22" s="115" t="s">
        <v>72</v>
      </c>
      <c r="C22" s="116">
        <v>1398365</v>
      </c>
      <c r="D22" s="116">
        <v>1453365</v>
      </c>
      <c r="E22" s="121">
        <v>524952</v>
      </c>
      <c r="F22" s="121">
        <v>339149.55</v>
      </c>
      <c r="G22" s="120">
        <f t="shared" si="3"/>
        <v>64.60582110364376</v>
      </c>
      <c r="H22" s="116">
        <v>0</v>
      </c>
      <c r="I22" s="116">
        <v>0</v>
      </c>
      <c r="J22" s="116" t="e">
        <f>E22-#REF!</f>
        <v>#REF!</v>
      </c>
      <c r="K22" s="116" t="e">
        <f>D22-#REF!</f>
        <v>#REF!</v>
      </c>
      <c r="L22" s="116" t="e">
        <f>IF(E22=0,0,(#REF!/E22)*100)</f>
        <v>#REF!</v>
      </c>
      <c r="M22" s="116">
        <f t="shared" si="0"/>
        <v>1114215.45</v>
      </c>
      <c r="N22" s="116">
        <f t="shared" si="1"/>
        <v>185802.45</v>
      </c>
      <c r="O22" s="116">
        <f t="shared" si="2"/>
        <v>64.60582110364376</v>
      </c>
    </row>
    <row r="23" spans="1:15" ht="38.25">
      <c r="A23" s="111" t="s">
        <v>88</v>
      </c>
      <c r="B23" s="112" t="s">
        <v>89</v>
      </c>
      <c r="C23" s="113">
        <v>91485</v>
      </c>
      <c r="D23" s="113">
        <v>180816</v>
      </c>
      <c r="E23" s="120">
        <v>180816</v>
      </c>
      <c r="F23" s="120">
        <v>121653.22</v>
      </c>
      <c r="G23" s="120">
        <f t="shared" si="3"/>
        <v>67.28011901601629</v>
      </c>
      <c r="H23" s="113">
        <v>0</v>
      </c>
      <c r="I23" s="113">
        <v>0</v>
      </c>
      <c r="J23" s="113" t="e">
        <f>E23-#REF!</f>
        <v>#REF!</v>
      </c>
      <c r="K23" s="113" t="e">
        <f>D23-#REF!</f>
        <v>#REF!</v>
      </c>
      <c r="L23" s="113" t="e">
        <f>IF(E23=0,0,(#REF!/E23)*100)</f>
        <v>#REF!</v>
      </c>
      <c r="M23" s="113">
        <f t="shared" si="0"/>
        <v>59162.78</v>
      </c>
      <c r="N23" s="113">
        <f t="shared" si="1"/>
        <v>59162.78</v>
      </c>
      <c r="O23" s="113">
        <f t="shared" si="2"/>
        <v>67.28011901601629</v>
      </c>
    </row>
    <row r="24" spans="1:15" ht="25.5">
      <c r="A24" s="114" t="s">
        <v>51</v>
      </c>
      <c r="B24" s="115" t="s">
        <v>52</v>
      </c>
      <c r="C24" s="116">
        <v>91485</v>
      </c>
      <c r="D24" s="116">
        <v>180816</v>
      </c>
      <c r="E24" s="121">
        <v>180816</v>
      </c>
      <c r="F24" s="121">
        <v>121653.22</v>
      </c>
      <c r="G24" s="120">
        <f t="shared" si="3"/>
        <v>67.28011901601629</v>
      </c>
      <c r="H24" s="116">
        <v>0</v>
      </c>
      <c r="I24" s="116">
        <v>0</v>
      </c>
      <c r="J24" s="116" t="e">
        <f>E24-#REF!</f>
        <v>#REF!</v>
      </c>
      <c r="K24" s="116" t="e">
        <f>D24-#REF!</f>
        <v>#REF!</v>
      </c>
      <c r="L24" s="116" t="e">
        <f>IF(E24=0,0,(#REF!/E24)*100)</f>
        <v>#REF!</v>
      </c>
      <c r="M24" s="116">
        <f t="shared" si="0"/>
        <v>59162.78</v>
      </c>
      <c r="N24" s="116">
        <f t="shared" si="1"/>
        <v>59162.78</v>
      </c>
      <c r="O24" s="116">
        <f t="shared" si="2"/>
        <v>67.28011901601629</v>
      </c>
    </row>
    <row r="25" spans="1:15" ht="12.75">
      <c r="A25" s="111" t="s">
        <v>90</v>
      </c>
      <c r="B25" s="112" t="s">
        <v>19</v>
      </c>
      <c r="C25" s="113">
        <v>99186424</v>
      </c>
      <c r="D25" s="113">
        <v>100272919</v>
      </c>
      <c r="E25" s="120">
        <v>34683742</v>
      </c>
      <c r="F25" s="120">
        <v>28983672.83000001</v>
      </c>
      <c r="G25" s="120">
        <f t="shared" si="3"/>
        <v>83.56558767505538</v>
      </c>
      <c r="H25" s="113">
        <v>236995.96</v>
      </c>
      <c r="I25" s="113">
        <v>80460.98</v>
      </c>
      <c r="J25" s="113" t="e">
        <f>E25-#REF!</f>
        <v>#REF!</v>
      </c>
      <c r="K25" s="113" t="e">
        <f>D25-#REF!</f>
        <v>#REF!</v>
      </c>
      <c r="L25" s="113" t="e">
        <f>IF(E25=0,0,(#REF!/E25)*100)</f>
        <v>#REF!</v>
      </c>
      <c r="M25" s="113">
        <f t="shared" si="0"/>
        <v>71289246.16999999</v>
      </c>
      <c r="N25" s="113">
        <f t="shared" si="1"/>
        <v>5700069.169999991</v>
      </c>
      <c r="O25" s="113">
        <f t="shared" si="2"/>
        <v>83.56558767505538</v>
      </c>
    </row>
    <row r="26" spans="1:15" ht="25.5">
      <c r="A26" s="114" t="s">
        <v>41</v>
      </c>
      <c r="B26" s="115" t="s">
        <v>42</v>
      </c>
      <c r="C26" s="116">
        <v>76977334</v>
      </c>
      <c r="D26" s="116">
        <v>77870259</v>
      </c>
      <c r="E26" s="121">
        <v>26215567</v>
      </c>
      <c r="F26" s="121">
        <v>21925445.36</v>
      </c>
      <c r="G26" s="120">
        <f t="shared" si="3"/>
        <v>83.63521323036804</v>
      </c>
      <c r="H26" s="116">
        <v>233363.83</v>
      </c>
      <c r="I26" s="116">
        <v>74305.64</v>
      </c>
      <c r="J26" s="116" t="e">
        <f>E26-#REF!</f>
        <v>#REF!</v>
      </c>
      <c r="K26" s="116" t="e">
        <f>D26-#REF!</f>
        <v>#REF!</v>
      </c>
      <c r="L26" s="116" t="e">
        <f>IF(E26=0,0,(#REF!/E26)*100)</f>
        <v>#REF!</v>
      </c>
      <c r="M26" s="116">
        <f t="shared" si="0"/>
        <v>55944813.64</v>
      </c>
      <c r="N26" s="116">
        <f t="shared" si="1"/>
        <v>4290121.640000001</v>
      </c>
      <c r="O26" s="116">
        <f t="shared" si="2"/>
        <v>83.63521323036804</v>
      </c>
    </row>
    <row r="27" spans="1:15" ht="25.5">
      <c r="A27" s="114" t="s">
        <v>43</v>
      </c>
      <c r="B27" s="115" t="s">
        <v>44</v>
      </c>
      <c r="C27" s="116">
        <v>8391327</v>
      </c>
      <c r="D27" s="116">
        <v>8391327</v>
      </c>
      <c r="E27" s="121">
        <v>3076109</v>
      </c>
      <c r="F27" s="121">
        <v>2631313.55</v>
      </c>
      <c r="G27" s="120">
        <f t="shared" si="3"/>
        <v>85.54032220574757</v>
      </c>
      <c r="H27" s="116">
        <v>897</v>
      </c>
      <c r="I27" s="116">
        <v>897</v>
      </c>
      <c r="J27" s="116" t="e">
        <f>E27-#REF!</f>
        <v>#REF!</v>
      </c>
      <c r="K27" s="116" t="e">
        <f>D27-#REF!</f>
        <v>#REF!</v>
      </c>
      <c r="L27" s="116" t="e">
        <f>IF(E27=0,0,(#REF!/E27)*100)</f>
        <v>#REF!</v>
      </c>
      <c r="M27" s="116">
        <f t="shared" si="0"/>
        <v>5760013.45</v>
      </c>
      <c r="N27" s="116">
        <f t="shared" si="1"/>
        <v>444795.4500000002</v>
      </c>
      <c r="O27" s="116">
        <f t="shared" si="2"/>
        <v>85.54032220574757</v>
      </c>
    </row>
    <row r="28" spans="1:15" ht="25.5">
      <c r="A28" s="114" t="s">
        <v>45</v>
      </c>
      <c r="B28" s="115" t="s">
        <v>46</v>
      </c>
      <c r="C28" s="116">
        <v>1194733</v>
      </c>
      <c r="D28" s="116">
        <v>1194733</v>
      </c>
      <c r="E28" s="121">
        <v>422359</v>
      </c>
      <c r="F28" s="121">
        <v>366611.3</v>
      </c>
      <c r="G28" s="120">
        <f t="shared" si="3"/>
        <v>86.80087319081635</v>
      </c>
      <c r="H28" s="116">
        <v>137.18</v>
      </c>
      <c r="I28" s="116">
        <v>0</v>
      </c>
      <c r="J28" s="116" t="e">
        <f>E28-#REF!</f>
        <v>#REF!</v>
      </c>
      <c r="K28" s="116" t="e">
        <f>D28-#REF!</f>
        <v>#REF!</v>
      </c>
      <c r="L28" s="116" t="e">
        <f>IF(E28=0,0,(#REF!/E28)*100)</f>
        <v>#REF!</v>
      </c>
      <c r="M28" s="116">
        <f t="shared" si="0"/>
        <v>828121.7</v>
      </c>
      <c r="N28" s="116">
        <f t="shared" si="1"/>
        <v>55747.70000000001</v>
      </c>
      <c r="O28" s="116">
        <f t="shared" si="2"/>
        <v>86.80087319081635</v>
      </c>
    </row>
    <row r="29" spans="1:15" ht="25.5">
      <c r="A29" s="114" t="s">
        <v>47</v>
      </c>
      <c r="B29" s="115" t="s">
        <v>48</v>
      </c>
      <c r="C29" s="116">
        <v>912436</v>
      </c>
      <c r="D29" s="116">
        <v>942006</v>
      </c>
      <c r="E29" s="121">
        <v>357488</v>
      </c>
      <c r="F29" s="121">
        <v>312601.66</v>
      </c>
      <c r="G29" s="120">
        <f t="shared" si="3"/>
        <v>87.44395895806292</v>
      </c>
      <c r="H29" s="116">
        <v>0</v>
      </c>
      <c r="I29" s="116">
        <v>0</v>
      </c>
      <c r="J29" s="116" t="e">
        <f>E29-#REF!</f>
        <v>#REF!</v>
      </c>
      <c r="K29" s="116" t="e">
        <f>D29-#REF!</f>
        <v>#REF!</v>
      </c>
      <c r="L29" s="116" t="e">
        <f>IF(E29=0,0,(#REF!/E29)*100)</f>
        <v>#REF!</v>
      </c>
      <c r="M29" s="116">
        <f t="shared" si="0"/>
        <v>629404.3400000001</v>
      </c>
      <c r="N29" s="116">
        <f t="shared" si="1"/>
        <v>44886.340000000026</v>
      </c>
      <c r="O29" s="116">
        <f t="shared" si="2"/>
        <v>87.44395895806292</v>
      </c>
    </row>
    <row r="30" spans="1:15" ht="25.5">
      <c r="A30" s="114" t="s">
        <v>49</v>
      </c>
      <c r="B30" s="115" t="s">
        <v>50</v>
      </c>
      <c r="C30" s="116">
        <v>1973688</v>
      </c>
      <c r="D30" s="116">
        <v>1973688</v>
      </c>
      <c r="E30" s="121">
        <v>704724</v>
      </c>
      <c r="F30" s="121">
        <v>664499.75</v>
      </c>
      <c r="G30" s="120">
        <f t="shared" si="3"/>
        <v>94.29219808038324</v>
      </c>
      <c r="H30" s="116">
        <v>0</v>
      </c>
      <c r="I30" s="116">
        <v>3197.34</v>
      </c>
      <c r="J30" s="116" t="e">
        <f>E30-#REF!</f>
        <v>#REF!</v>
      </c>
      <c r="K30" s="116" t="e">
        <f>D30-#REF!</f>
        <v>#REF!</v>
      </c>
      <c r="L30" s="116" t="e">
        <f>IF(E30=0,0,(#REF!/E30)*100)</f>
        <v>#REF!</v>
      </c>
      <c r="M30" s="116">
        <f t="shared" si="0"/>
        <v>1309188.25</v>
      </c>
      <c r="N30" s="116">
        <f t="shared" si="1"/>
        <v>40224.25</v>
      </c>
      <c r="O30" s="116">
        <f t="shared" si="2"/>
        <v>94.29219808038324</v>
      </c>
    </row>
    <row r="31" spans="1:15" ht="25.5">
      <c r="A31" s="114" t="s">
        <v>51</v>
      </c>
      <c r="B31" s="115" t="s">
        <v>52</v>
      </c>
      <c r="C31" s="116">
        <v>2312238</v>
      </c>
      <c r="D31" s="116">
        <v>2346238</v>
      </c>
      <c r="E31" s="121">
        <v>1036436</v>
      </c>
      <c r="F31" s="121">
        <v>832197.03</v>
      </c>
      <c r="G31" s="120">
        <f t="shared" si="3"/>
        <v>80.29410692025364</v>
      </c>
      <c r="H31" s="116">
        <v>2349.45</v>
      </c>
      <c r="I31" s="116">
        <v>1835.7</v>
      </c>
      <c r="J31" s="116" t="e">
        <f>E31-#REF!</f>
        <v>#REF!</v>
      </c>
      <c r="K31" s="116" t="e">
        <f>D31-#REF!</f>
        <v>#REF!</v>
      </c>
      <c r="L31" s="116" t="e">
        <f>IF(E31=0,0,(#REF!/E31)*100)</f>
        <v>#REF!</v>
      </c>
      <c r="M31" s="116">
        <f t="shared" si="0"/>
        <v>1514040.97</v>
      </c>
      <c r="N31" s="116">
        <f t="shared" si="1"/>
        <v>204238.96999999997</v>
      </c>
      <c r="O31" s="116">
        <f t="shared" si="2"/>
        <v>80.29410692025364</v>
      </c>
    </row>
    <row r="32" spans="1:15" ht="25.5">
      <c r="A32" s="114" t="s">
        <v>53</v>
      </c>
      <c r="B32" s="115" t="s">
        <v>54</v>
      </c>
      <c r="C32" s="116">
        <v>438769</v>
      </c>
      <c r="D32" s="116">
        <v>438769</v>
      </c>
      <c r="E32" s="121">
        <v>150709</v>
      </c>
      <c r="F32" s="121">
        <v>108585.3</v>
      </c>
      <c r="G32" s="120">
        <f t="shared" si="3"/>
        <v>72.04964534301203</v>
      </c>
      <c r="H32" s="116">
        <v>0</v>
      </c>
      <c r="I32" s="116">
        <v>0</v>
      </c>
      <c r="J32" s="116" t="e">
        <f>E32-#REF!</f>
        <v>#REF!</v>
      </c>
      <c r="K32" s="116" t="e">
        <f>D32-#REF!</f>
        <v>#REF!</v>
      </c>
      <c r="L32" s="116" t="e">
        <f>IF(E32=0,0,(#REF!/E32)*100)</f>
        <v>#REF!</v>
      </c>
      <c r="M32" s="116">
        <f t="shared" si="0"/>
        <v>330183.7</v>
      </c>
      <c r="N32" s="116">
        <f t="shared" si="1"/>
        <v>42123.7</v>
      </c>
      <c r="O32" s="116">
        <f t="shared" si="2"/>
        <v>72.04964534301203</v>
      </c>
    </row>
    <row r="33" spans="1:15" ht="12.75">
      <c r="A33" s="114"/>
      <c r="B33" s="115"/>
      <c r="C33" s="116"/>
      <c r="D33" s="116"/>
      <c r="E33" s="121"/>
      <c r="F33" s="121"/>
      <c r="G33" s="120"/>
      <c r="H33" s="116"/>
      <c r="I33" s="116"/>
      <c r="J33" s="116"/>
      <c r="K33" s="116"/>
      <c r="L33" s="116"/>
      <c r="M33" s="116"/>
      <c r="N33" s="116"/>
      <c r="O33" s="116"/>
    </row>
    <row r="34" spans="1:15" ht="25.5">
      <c r="A34" s="114" t="s">
        <v>57</v>
      </c>
      <c r="B34" s="115" t="s">
        <v>58</v>
      </c>
      <c r="C34" s="116">
        <v>4493844</v>
      </c>
      <c r="D34" s="116">
        <v>4493844</v>
      </c>
      <c r="E34" s="121">
        <v>1646501</v>
      </c>
      <c r="F34" s="121">
        <v>1314394.87</v>
      </c>
      <c r="G34" s="120">
        <f t="shared" si="3"/>
        <v>79.82958224744475</v>
      </c>
      <c r="H34" s="116">
        <v>248.5</v>
      </c>
      <c r="I34" s="116">
        <v>225.3</v>
      </c>
      <c r="J34" s="116" t="e">
        <f>E34-#REF!</f>
        <v>#REF!</v>
      </c>
      <c r="K34" s="116" t="e">
        <f>D34-#REF!</f>
        <v>#REF!</v>
      </c>
      <c r="L34" s="116" t="e">
        <f>IF(E34=0,0,(#REF!/E34)*100)</f>
        <v>#REF!</v>
      </c>
      <c r="M34" s="116">
        <f aca="true" t="shared" si="4" ref="M34:M65">D34-F34</f>
        <v>3179449.13</v>
      </c>
      <c r="N34" s="116">
        <f aca="true" t="shared" si="5" ref="N34:N65">E34-F34</f>
        <v>332106.1299999999</v>
      </c>
      <c r="O34" s="116">
        <f aca="true" t="shared" si="6" ref="O34:O65">IF(E34=0,0,(F34/E34)*100)</f>
        <v>79.82958224744475</v>
      </c>
    </row>
    <row r="35" spans="1:15" ht="25.5">
      <c r="A35" s="114" t="s">
        <v>61</v>
      </c>
      <c r="B35" s="115" t="s">
        <v>62</v>
      </c>
      <c r="C35" s="116">
        <v>588050</v>
      </c>
      <c r="D35" s="116">
        <v>588050</v>
      </c>
      <c r="E35" s="121">
        <v>235030</v>
      </c>
      <c r="F35" s="121">
        <v>214490.18</v>
      </c>
      <c r="G35" s="120">
        <f t="shared" si="3"/>
        <v>91.26076671063268</v>
      </c>
      <c r="H35" s="116">
        <v>0</v>
      </c>
      <c r="I35" s="116">
        <v>0</v>
      </c>
      <c r="J35" s="116" t="e">
        <f>E35-#REF!</f>
        <v>#REF!</v>
      </c>
      <c r="K35" s="116" t="e">
        <f>D35-#REF!</f>
        <v>#REF!</v>
      </c>
      <c r="L35" s="116" t="e">
        <f>IF(E35=0,0,(#REF!/E35)*100)</f>
        <v>#REF!</v>
      </c>
      <c r="M35" s="116">
        <f t="shared" si="4"/>
        <v>373559.82</v>
      </c>
      <c r="N35" s="116">
        <f t="shared" si="5"/>
        <v>20539.820000000007</v>
      </c>
      <c r="O35" s="116">
        <f t="shared" si="6"/>
        <v>91.26076671063268</v>
      </c>
    </row>
    <row r="36" spans="1:15" ht="25.5">
      <c r="A36" s="114" t="s">
        <v>71</v>
      </c>
      <c r="B36" s="115" t="s">
        <v>72</v>
      </c>
      <c r="C36" s="116">
        <v>1904005</v>
      </c>
      <c r="D36" s="116">
        <v>2034005</v>
      </c>
      <c r="E36" s="121">
        <v>838819</v>
      </c>
      <c r="F36" s="121">
        <v>613533.83</v>
      </c>
      <c r="G36" s="120">
        <f t="shared" si="3"/>
        <v>73.14257664645173</v>
      </c>
      <c r="H36" s="116">
        <v>0</v>
      </c>
      <c r="I36" s="116">
        <v>0</v>
      </c>
      <c r="J36" s="116" t="e">
        <f>E36-#REF!</f>
        <v>#REF!</v>
      </c>
      <c r="K36" s="116" t="e">
        <f>D36-#REF!</f>
        <v>#REF!</v>
      </c>
      <c r="L36" s="116" t="e">
        <f>IF(E36=0,0,(#REF!/E36)*100)</f>
        <v>#REF!</v>
      </c>
      <c r="M36" s="116">
        <f t="shared" si="4"/>
        <v>1420471.17</v>
      </c>
      <c r="N36" s="116">
        <f t="shared" si="5"/>
        <v>225285.17000000004</v>
      </c>
      <c r="O36" s="116">
        <f t="shared" si="6"/>
        <v>73.14257664645173</v>
      </c>
    </row>
    <row r="37" spans="1:15" ht="12.75">
      <c r="A37" s="111" t="s">
        <v>91</v>
      </c>
      <c r="B37" s="112" t="s">
        <v>92</v>
      </c>
      <c r="C37" s="113">
        <v>56810800</v>
      </c>
      <c r="D37" s="113">
        <v>57128163</v>
      </c>
      <c r="E37" s="120">
        <v>19250163</v>
      </c>
      <c r="F37" s="120">
        <v>14058152.529999997</v>
      </c>
      <c r="G37" s="120">
        <f t="shared" si="3"/>
        <v>73.02874541893488</v>
      </c>
      <c r="H37" s="113">
        <v>130788.82</v>
      </c>
      <c r="I37" s="113">
        <v>61892.89</v>
      </c>
      <c r="J37" s="113" t="e">
        <f>E37-#REF!</f>
        <v>#REF!</v>
      </c>
      <c r="K37" s="113" t="e">
        <f>D37-#REF!</f>
        <v>#REF!</v>
      </c>
      <c r="L37" s="113" t="e">
        <f>IF(E37=0,0,(#REF!/E37)*100)</f>
        <v>#REF!</v>
      </c>
      <c r="M37" s="113">
        <f t="shared" si="4"/>
        <v>43070010.47</v>
      </c>
      <c r="N37" s="113">
        <f t="shared" si="5"/>
        <v>5192010.4700000025</v>
      </c>
      <c r="O37" s="113">
        <f t="shared" si="6"/>
        <v>73.02874541893488</v>
      </c>
    </row>
    <row r="38" spans="1:15" ht="25.5">
      <c r="A38" s="114" t="s">
        <v>41</v>
      </c>
      <c r="B38" s="115" t="s">
        <v>42</v>
      </c>
      <c r="C38" s="116">
        <v>56810800</v>
      </c>
      <c r="D38" s="116">
        <v>57128163</v>
      </c>
      <c r="E38" s="121">
        <v>19250163</v>
      </c>
      <c r="F38" s="121">
        <v>14058152.529999997</v>
      </c>
      <c r="G38" s="120">
        <f t="shared" si="3"/>
        <v>73.02874541893488</v>
      </c>
      <c r="H38" s="116">
        <v>130788.82</v>
      </c>
      <c r="I38" s="116">
        <v>61892.89</v>
      </c>
      <c r="J38" s="116" t="e">
        <f>E38-#REF!</f>
        <v>#REF!</v>
      </c>
      <c r="K38" s="116" t="e">
        <f>D38-#REF!</f>
        <v>#REF!</v>
      </c>
      <c r="L38" s="116" t="e">
        <f>IF(E38=0,0,(#REF!/E38)*100)</f>
        <v>#REF!</v>
      </c>
      <c r="M38" s="116">
        <f t="shared" si="4"/>
        <v>43070010.47</v>
      </c>
      <c r="N38" s="116">
        <f t="shared" si="5"/>
        <v>5192010.4700000025</v>
      </c>
      <c r="O38" s="116">
        <f t="shared" si="6"/>
        <v>73.02874541893488</v>
      </c>
    </row>
    <row r="39" spans="1:15" ht="25.5">
      <c r="A39" s="111" t="s">
        <v>93</v>
      </c>
      <c r="B39" s="112" t="s">
        <v>94</v>
      </c>
      <c r="C39" s="113">
        <v>103746248</v>
      </c>
      <c r="D39" s="113">
        <v>104368281</v>
      </c>
      <c r="E39" s="120">
        <v>33796134</v>
      </c>
      <c r="F39" s="120">
        <v>32294060.910000008</v>
      </c>
      <c r="G39" s="120">
        <f t="shared" si="3"/>
        <v>95.55548841769892</v>
      </c>
      <c r="H39" s="113">
        <v>99616.63</v>
      </c>
      <c r="I39" s="113">
        <v>3435373.27</v>
      </c>
      <c r="J39" s="113" t="e">
        <f>E39-#REF!</f>
        <v>#REF!</v>
      </c>
      <c r="K39" s="113" t="e">
        <f>D39-#REF!</f>
        <v>#REF!</v>
      </c>
      <c r="L39" s="113" t="e">
        <f>IF(E39=0,0,(#REF!/E39)*100)</f>
        <v>#REF!</v>
      </c>
      <c r="M39" s="113">
        <f t="shared" si="4"/>
        <v>72074220.08999999</v>
      </c>
      <c r="N39" s="113">
        <f t="shared" si="5"/>
        <v>1502073.0899999924</v>
      </c>
      <c r="O39" s="113">
        <f t="shared" si="6"/>
        <v>95.55548841769892</v>
      </c>
    </row>
    <row r="40" spans="1:15" ht="25.5">
      <c r="A40" s="114" t="s">
        <v>41</v>
      </c>
      <c r="B40" s="115" t="s">
        <v>42</v>
      </c>
      <c r="C40" s="116">
        <v>103256248</v>
      </c>
      <c r="D40" s="116">
        <v>103854781</v>
      </c>
      <c r="E40" s="121">
        <v>33686634</v>
      </c>
      <c r="F40" s="121">
        <v>32249314.150000006</v>
      </c>
      <c r="G40" s="120">
        <f t="shared" si="3"/>
        <v>95.73326367365765</v>
      </c>
      <c r="H40" s="116">
        <v>99616.63</v>
      </c>
      <c r="I40" s="116">
        <v>3435373.27</v>
      </c>
      <c r="J40" s="116" t="e">
        <f>E40-#REF!</f>
        <v>#REF!</v>
      </c>
      <c r="K40" s="116" t="e">
        <f>D40-#REF!</f>
        <v>#REF!</v>
      </c>
      <c r="L40" s="116" t="e">
        <f>IF(E40=0,0,(#REF!/E40)*100)</f>
        <v>#REF!</v>
      </c>
      <c r="M40" s="116">
        <f t="shared" si="4"/>
        <v>71605466.85</v>
      </c>
      <c r="N40" s="116">
        <f t="shared" si="5"/>
        <v>1437319.849999994</v>
      </c>
      <c r="O40" s="116">
        <f t="shared" si="6"/>
        <v>95.73326367365765</v>
      </c>
    </row>
    <row r="41" spans="1:15" ht="25.5">
      <c r="A41" s="114" t="s">
        <v>43</v>
      </c>
      <c r="B41" s="115" t="s">
        <v>44</v>
      </c>
      <c r="C41" s="116">
        <v>300000</v>
      </c>
      <c r="D41" s="116">
        <v>300000</v>
      </c>
      <c r="E41" s="121">
        <v>50000</v>
      </c>
      <c r="F41" s="121">
        <v>24396.76</v>
      </c>
      <c r="G41" s="120">
        <f t="shared" si="3"/>
        <v>48.793519999999994</v>
      </c>
      <c r="H41" s="116">
        <v>0</v>
      </c>
      <c r="I41" s="116">
        <v>0</v>
      </c>
      <c r="J41" s="116" t="e">
        <f>E41-#REF!</f>
        <v>#REF!</v>
      </c>
      <c r="K41" s="116" t="e">
        <f>D41-#REF!</f>
        <v>#REF!</v>
      </c>
      <c r="L41" s="116" t="e">
        <f>IF(E41=0,0,(#REF!/E41)*100)</f>
        <v>#REF!</v>
      </c>
      <c r="M41" s="116">
        <f t="shared" si="4"/>
        <v>275603.24</v>
      </c>
      <c r="N41" s="116">
        <f t="shared" si="5"/>
        <v>25603.24</v>
      </c>
      <c r="O41" s="116">
        <f t="shared" si="6"/>
        <v>48.793519999999994</v>
      </c>
    </row>
    <row r="42" spans="1:15" ht="25.5">
      <c r="A42" s="114" t="s">
        <v>47</v>
      </c>
      <c r="B42" s="115" t="s">
        <v>48</v>
      </c>
      <c r="C42" s="116">
        <v>0</v>
      </c>
      <c r="D42" s="116">
        <v>7300</v>
      </c>
      <c r="E42" s="121">
        <v>1900</v>
      </c>
      <c r="F42" s="121">
        <v>1300</v>
      </c>
      <c r="G42" s="120">
        <f t="shared" si="3"/>
        <v>68.42105263157895</v>
      </c>
      <c r="H42" s="116">
        <v>0</v>
      </c>
      <c r="I42" s="116">
        <v>0</v>
      </c>
      <c r="J42" s="116" t="e">
        <f>E42-#REF!</f>
        <v>#REF!</v>
      </c>
      <c r="K42" s="116" t="e">
        <f>D42-#REF!</f>
        <v>#REF!</v>
      </c>
      <c r="L42" s="116" t="e">
        <f>IF(E42=0,0,(#REF!/E42)*100)</f>
        <v>#REF!</v>
      </c>
      <c r="M42" s="116">
        <f t="shared" si="4"/>
        <v>6000</v>
      </c>
      <c r="N42" s="116">
        <f t="shared" si="5"/>
        <v>600</v>
      </c>
      <c r="O42" s="116">
        <f t="shared" si="6"/>
        <v>68.42105263157895</v>
      </c>
    </row>
    <row r="43" spans="1:15" ht="25.5">
      <c r="A43" s="114" t="s">
        <v>49</v>
      </c>
      <c r="B43" s="115" t="s">
        <v>50</v>
      </c>
      <c r="C43" s="116">
        <v>139500</v>
      </c>
      <c r="D43" s="116">
        <v>139500</v>
      </c>
      <c r="E43" s="121">
        <v>22000</v>
      </c>
      <c r="F43" s="121">
        <v>13550</v>
      </c>
      <c r="G43" s="120">
        <f t="shared" si="3"/>
        <v>61.59090909090909</v>
      </c>
      <c r="H43" s="116">
        <v>0</v>
      </c>
      <c r="I43" s="116">
        <v>0</v>
      </c>
      <c r="J43" s="116" t="e">
        <f>E43-#REF!</f>
        <v>#REF!</v>
      </c>
      <c r="K43" s="116" t="e">
        <f>D43-#REF!</f>
        <v>#REF!</v>
      </c>
      <c r="L43" s="116" t="e">
        <f>IF(E43=0,0,(#REF!/E43)*100)</f>
        <v>#REF!</v>
      </c>
      <c r="M43" s="116">
        <f t="shared" si="4"/>
        <v>125950</v>
      </c>
      <c r="N43" s="116">
        <f t="shared" si="5"/>
        <v>8450</v>
      </c>
      <c r="O43" s="116">
        <f t="shared" si="6"/>
        <v>61.59090909090909</v>
      </c>
    </row>
    <row r="44" spans="1:15" ht="25.5">
      <c r="A44" s="114" t="s">
        <v>51</v>
      </c>
      <c r="B44" s="115" t="s">
        <v>52</v>
      </c>
      <c r="C44" s="116">
        <v>11000</v>
      </c>
      <c r="D44" s="116">
        <v>11000</v>
      </c>
      <c r="E44" s="121">
        <v>3000</v>
      </c>
      <c r="F44" s="121">
        <v>500</v>
      </c>
      <c r="G44" s="120">
        <f t="shared" si="3"/>
        <v>16.666666666666664</v>
      </c>
      <c r="H44" s="116">
        <v>0</v>
      </c>
      <c r="I44" s="116">
        <v>0</v>
      </c>
      <c r="J44" s="116" t="e">
        <f>E44-#REF!</f>
        <v>#REF!</v>
      </c>
      <c r="K44" s="116" t="e">
        <f>D44-#REF!</f>
        <v>#REF!</v>
      </c>
      <c r="L44" s="116" t="e">
        <f>IF(E44=0,0,(#REF!/E44)*100)</f>
        <v>#REF!</v>
      </c>
      <c r="M44" s="116">
        <f t="shared" si="4"/>
        <v>10500</v>
      </c>
      <c r="N44" s="116">
        <f t="shared" si="5"/>
        <v>2500</v>
      </c>
      <c r="O44" s="116">
        <f t="shared" si="6"/>
        <v>16.666666666666664</v>
      </c>
    </row>
    <row r="45" spans="1:15" ht="25.5">
      <c r="A45" s="114" t="s">
        <v>55</v>
      </c>
      <c r="B45" s="115" t="s">
        <v>56</v>
      </c>
      <c r="C45" s="116">
        <v>6000</v>
      </c>
      <c r="D45" s="116">
        <v>10000</v>
      </c>
      <c r="E45" s="121">
        <v>6000</v>
      </c>
      <c r="F45" s="121">
        <v>5000</v>
      </c>
      <c r="G45" s="120">
        <f t="shared" si="3"/>
        <v>83.33333333333334</v>
      </c>
      <c r="H45" s="116">
        <v>0</v>
      </c>
      <c r="I45" s="116">
        <v>0</v>
      </c>
      <c r="J45" s="116" t="e">
        <f>E45-#REF!</f>
        <v>#REF!</v>
      </c>
      <c r="K45" s="116" t="e">
        <f>D45-#REF!</f>
        <v>#REF!</v>
      </c>
      <c r="L45" s="116" t="e">
        <f>IF(E45=0,0,(#REF!/E45)*100)</f>
        <v>#REF!</v>
      </c>
      <c r="M45" s="116">
        <f t="shared" si="4"/>
        <v>5000</v>
      </c>
      <c r="N45" s="116">
        <f t="shared" si="5"/>
        <v>1000</v>
      </c>
      <c r="O45" s="116">
        <f t="shared" si="6"/>
        <v>83.33333333333334</v>
      </c>
    </row>
    <row r="46" spans="1:15" ht="25.5">
      <c r="A46" s="114" t="s">
        <v>57</v>
      </c>
      <c r="B46" s="115" t="s">
        <v>58</v>
      </c>
      <c r="C46" s="116">
        <v>0</v>
      </c>
      <c r="D46" s="116">
        <v>12200</v>
      </c>
      <c r="E46" s="121">
        <v>6600</v>
      </c>
      <c r="F46" s="121">
        <v>0</v>
      </c>
      <c r="G46" s="120">
        <f t="shared" si="3"/>
        <v>0</v>
      </c>
      <c r="H46" s="116">
        <v>0</v>
      </c>
      <c r="I46" s="116">
        <v>0</v>
      </c>
      <c r="J46" s="116" t="e">
        <f>E46-#REF!</f>
        <v>#REF!</v>
      </c>
      <c r="K46" s="116" t="e">
        <f>D46-#REF!</f>
        <v>#REF!</v>
      </c>
      <c r="L46" s="116" t="e">
        <f>IF(E46=0,0,(#REF!/E46)*100)</f>
        <v>#REF!</v>
      </c>
      <c r="M46" s="116">
        <f t="shared" si="4"/>
        <v>12200</v>
      </c>
      <c r="N46" s="116">
        <f t="shared" si="5"/>
        <v>6600</v>
      </c>
      <c r="O46" s="116">
        <f t="shared" si="6"/>
        <v>0</v>
      </c>
    </row>
    <row r="47" spans="1:15" ht="25.5">
      <c r="A47" s="114" t="s">
        <v>71</v>
      </c>
      <c r="B47" s="115" t="s">
        <v>72</v>
      </c>
      <c r="C47" s="116">
        <v>33500</v>
      </c>
      <c r="D47" s="116">
        <v>33500</v>
      </c>
      <c r="E47" s="121">
        <v>20000</v>
      </c>
      <c r="F47" s="121">
        <v>0</v>
      </c>
      <c r="G47" s="120">
        <f t="shared" si="3"/>
        <v>0</v>
      </c>
      <c r="H47" s="116">
        <v>0</v>
      </c>
      <c r="I47" s="116">
        <v>0</v>
      </c>
      <c r="J47" s="116" t="e">
        <f>E47-#REF!</f>
        <v>#REF!</v>
      </c>
      <c r="K47" s="116" t="e">
        <f>D47-#REF!</f>
        <v>#REF!</v>
      </c>
      <c r="L47" s="116" t="e">
        <f>IF(E47=0,0,(#REF!/E47)*100)</f>
        <v>#REF!</v>
      </c>
      <c r="M47" s="116">
        <f t="shared" si="4"/>
        <v>33500</v>
      </c>
      <c r="N47" s="116">
        <f t="shared" si="5"/>
        <v>20000</v>
      </c>
      <c r="O47" s="116">
        <f t="shared" si="6"/>
        <v>0</v>
      </c>
    </row>
    <row r="48" spans="1:15" ht="25.5">
      <c r="A48" s="111" t="s">
        <v>74</v>
      </c>
      <c r="B48" s="112" t="s">
        <v>95</v>
      </c>
      <c r="C48" s="113">
        <v>13104643</v>
      </c>
      <c r="D48" s="113">
        <v>13761281</v>
      </c>
      <c r="E48" s="120">
        <v>5500164</v>
      </c>
      <c r="F48" s="120">
        <v>3208402.35</v>
      </c>
      <c r="G48" s="120">
        <f t="shared" si="3"/>
        <v>58.33284880232662</v>
      </c>
      <c r="H48" s="113">
        <v>314740.83</v>
      </c>
      <c r="I48" s="113">
        <v>192317.64</v>
      </c>
      <c r="J48" s="113" t="e">
        <f>E48-#REF!</f>
        <v>#REF!</v>
      </c>
      <c r="K48" s="113" t="e">
        <f>D48-#REF!</f>
        <v>#REF!</v>
      </c>
      <c r="L48" s="113" t="e">
        <f>IF(E48=0,0,(#REF!/E48)*100)</f>
        <v>#REF!</v>
      </c>
      <c r="M48" s="113">
        <f t="shared" si="4"/>
        <v>10552878.65</v>
      </c>
      <c r="N48" s="113">
        <f t="shared" si="5"/>
        <v>2291761.65</v>
      </c>
      <c r="O48" s="113">
        <f t="shared" si="6"/>
        <v>58.33284880232662</v>
      </c>
    </row>
    <row r="49" spans="1:15" ht="25.5">
      <c r="A49" s="114" t="s">
        <v>43</v>
      </c>
      <c r="B49" s="115" t="s">
        <v>44</v>
      </c>
      <c r="C49" s="116">
        <v>5213071</v>
      </c>
      <c r="D49" s="116">
        <v>5713071</v>
      </c>
      <c r="E49" s="121">
        <v>2224202</v>
      </c>
      <c r="F49" s="121">
        <v>1283683.92</v>
      </c>
      <c r="G49" s="120">
        <f t="shared" si="3"/>
        <v>57.714358677853895</v>
      </c>
      <c r="H49" s="116">
        <v>260008.58</v>
      </c>
      <c r="I49" s="116">
        <v>0</v>
      </c>
      <c r="J49" s="116" t="e">
        <f>E49-#REF!</f>
        <v>#REF!</v>
      </c>
      <c r="K49" s="116" t="e">
        <f>D49-#REF!</f>
        <v>#REF!</v>
      </c>
      <c r="L49" s="116" t="e">
        <f>IF(E49=0,0,(#REF!/E49)*100)</f>
        <v>#REF!</v>
      </c>
      <c r="M49" s="116">
        <f t="shared" si="4"/>
        <v>4429387.08</v>
      </c>
      <c r="N49" s="116">
        <f t="shared" si="5"/>
        <v>940518.0800000001</v>
      </c>
      <c r="O49" s="116">
        <f t="shared" si="6"/>
        <v>57.714358677853895</v>
      </c>
    </row>
    <row r="50" spans="1:15" ht="25.5">
      <c r="A50" s="114" t="s">
        <v>45</v>
      </c>
      <c r="B50" s="115" t="s">
        <v>46</v>
      </c>
      <c r="C50" s="116">
        <v>436433</v>
      </c>
      <c r="D50" s="116">
        <v>404033</v>
      </c>
      <c r="E50" s="121">
        <v>108766</v>
      </c>
      <c r="F50" s="121">
        <v>49398.36</v>
      </c>
      <c r="G50" s="120">
        <f t="shared" si="3"/>
        <v>45.41709725465679</v>
      </c>
      <c r="H50" s="116">
        <v>0</v>
      </c>
      <c r="I50" s="116">
        <v>0</v>
      </c>
      <c r="J50" s="116" t="e">
        <f>E50-#REF!</f>
        <v>#REF!</v>
      </c>
      <c r="K50" s="116" t="e">
        <f>D50-#REF!</f>
        <v>#REF!</v>
      </c>
      <c r="L50" s="116" t="e">
        <f>IF(E50=0,0,(#REF!/E50)*100)</f>
        <v>#REF!</v>
      </c>
      <c r="M50" s="116">
        <f t="shared" si="4"/>
        <v>354634.64</v>
      </c>
      <c r="N50" s="116">
        <f t="shared" si="5"/>
        <v>59367.64</v>
      </c>
      <c r="O50" s="116">
        <f t="shared" si="6"/>
        <v>45.41709725465679</v>
      </c>
    </row>
    <row r="51" spans="1:15" ht="25.5">
      <c r="A51" s="114" t="s">
        <v>47</v>
      </c>
      <c r="B51" s="115" t="s">
        <v>48</v>
      </c>
      <c r="C51" s="116">
        <v>97630</v>
      </c>
      <c r="D51" s="116">
        <v>101871</v>
      </c>
      <c r="E51" s="121">
        <v>40158</v>
      </c>
      <c r="F51" s="121">
        <v>34484.46</v>
      </c>
      <c r="G51" s="120">
        <f t="shared" si="3"/>
        <v>85.87195577468997</v>
      </c>
      <c r="H51" s="116">
        <v>0</v>
      </c>
      <c r="I51" s="116">
        <v>0</v>
      </c>
      <c r="J51" s="116" t="e">
        <f>E51-#REF!</f>
        <v>#REF!</v>
      </c>
      <c r="K51" s="116" t="e">
        <f>D51-#REF!</f>
        <v>#REF!</v>
      </c>
      <c r="L51" s="116" t="e">
        <f>IF(E51=0,0,(#REF!/E51)*100)</f>
        <v>#REF!</v>
      </c>
      <c r="M51" s="116">
        <f t="shared" si="4"/>
        <v>67386.54000000001</v>
      </c>
      <c r="N51" s="116">
        <f t="shared" si="5"/>
        <v>5673.540000000001</v>
      </c>
      <c r="O51" s="116">
        <f t="shared" si="6"/>
        <v>85.87195577468997</v>
      </c>
    </row>
    <row r="52" spans="1:15" ht="25.5">
      <c r="A52" s="114" t="s">
        <v>49</v>
      </c>
      <c r="B52" s="115" t="s">
        <v>50</v>
      </c>
      <c r="C52" s="116">
        <v>2509472</v>
      </c>
      <c r="D52" s="116">
        <v>2559072</v>
      </c>
      <c r="E52" s="121">
        <v>1261031</v>
      </c>
      <c r="F52" s="121">
        <v>1059634.19</v>
      </c>
      <c r="G52" s="120">
        <f t="shared" si="3"/>
        <v>84.02919436556277</v>
      </c>
      <c r="H52" s="116">
        <v>43141</v>
      </c>
      <c r="I52" s="116">
        <v>182666.14</v>
      </c>
      <c r="J52" s="116" t="e">
        <f>E52-#REF!</f>
        <v>#REF!</v>
      </c>
      <c r="K52" s="116" t="e">
        <f>D52-#REF!</f>
        <v>#REF!</v>
      </c>
      <c r="L52" s="116" t="e">
        <f>IF(E52=0,0,(#REF!/E52)*100)</f>
        <v>#REF!</v>
      </c>
      <c r="M52" s="116">
        <f t="shared" si="4"/>
        <v>1499437.81</v>
      </c>
      <c r="N52" s="116">
        <f t="shared" si="5"/>
        <v>201396.81000000006</v>
      </c>
      <c r="O52" s="116">
        <f t="shared" si="6"/>
        <v>84.02919436556277</v>
      </c>
    </row>
    <row r="53" spans="1:15" ht="25.5">
      <c r="A53" s="114" t="s">
        <v>51</v>
      </c>
      <c r="B53" s="115" t="s">
        <v>52</v>
      </c>
      <c r="C53" s="116">
        <v>576839</v>
      </c>
      <c r="D53" s="116">
        <v>578500</v>
      </c>
      <c r="E53" s="121">
        <v>166843</v>
      </c>
      <c r="F53" s="121">
        <v>149108.67</v>
      </c>
      <c r="G53" s="120">
        <f t="shared" si="3"/>
        <v>89.37064785456987</v>
      </c>
      <c r="H53" s="116">
        <v>0</v>
      </c>
      <c r="I53" s="116">
        <v>2751.5</v>
      </c>
      <c r="J53" s="116" t="e">
        <f>E53-#REF!</f>
        <v>#REF!</v>
      </c>
      <c r="K53" s="116" t="e">
        <f>D53-#REF!</f>
        <v>#REF!</v>
      </c>
      <c r="L53" s="116" t="e">
        <f>IF(E53=0,0,(#REF!/E53)*100)</f>
        <v>#REF!</v>
      </c>
      <c r="M53" s="116">
        <f t="shared" si="4"/>
        <v>429391.32999999996</v>
      </c>
      <c r="N53" s="116">
        <f t="shared" si="5"/>
        <v>17734.329999999987</v>
      </c>
      <c r="O53" s="116">
        <f t="shared" si="6"/>
        <v>89.37064785456987</v>
      </c>
    </row>
    <row r="54" spans="1:15" ht="25.5">
      <c r="A54" s="114" t="s">
        <v>53</v>
      </c>
      <c r="B54" s="115" t="s">
        <v>54</v>
      </c>
      <c r="C54" s="116">
        <v>13510</v>
      </c>
      <c r="D54" s="116">
        <v>13510</v>
      </c>
      <c r="E54" s="121">
        <v>5570</v>
      </c>
      <c r="F54" s="121">
        <v>0</v>
      </c>
      <c r="G54" s="120">
        <f t="shared" si="3"/>
        <v>0</v>
      </c>
      <c r="H54" s="116">
        <v>0</v>
      </c>
      <c r="I54" s="116">
        <v>0</v>
      </c>
      <c r="J54" s="116" t="e">
        <f>E54-#REF!</f>
        <v>#REF!</v>
      </c>
      <c r="K54" s="116" t="e">
        <f>D54-#REF!</f>
        <v>#REF!</v>
      </c>
      <c r="L54" s="116" t="e">
        <f>IF(E54=0,0,(#REF!/E54)*100)</f>
        <v>#REF!</v>
      </c>
      <c r="M54" s="116">
        <f t="shared" si="4"/>
        <v>13510</v>
      </c>
      <c r="N54" s="116">
        <f t="shared" si="5"/>
        <v>5570</v>
      </c>
      <c r="O54" s="116">
        <f t="shared" si="6"/>
        <v>0</v>
      </c>
    </row>
    <row r="55" spans="1:15" ht="25.5">
      <c r="A55" s="114" t="s">
        <v>55</v>
      </c>
      <c r="B55" s="115" t="s">
        <v>56</v>
      </c>
      <c r="C55" s="116">
        <v>304575</v>
      </c>
      <c r="D55" s="116">
        <v>302075</v>
      </c>
      <c r="E55" s="121">
        <v>74492</v>
      </c>
      <c r="F55" s="121">
        <v>43562.31</v>
      </c>
      <c r="G55" s="120">
        <f t="shared" si="3"/>
        <v>58.47917897223862</v>
      </c>
      <c r="H55" s="116">
        <v>0</v>
      </c>
      <c r="I55" s="116">
        <v>0</v>
      </c>
      <c r="J55" s="116" t="e">
        <f>E55-#REF!</f>
        <v>#REF!</v>
      </c>
      <c r="K55" s="116" t="e">
        <f>D55-#REF!</f>
        <v>#REF!</v>
      </c>
      <c r="L55" s="116" t="e">
        <f>IF(E55=0,0,(#REF!/E55)*100)</f>
        <v>#REF!</v>
      </c>
      <c r="M55" s="116">
        <f t="shared" si="4"/>
        <v>258512.69</v>
      </c>
      <c r="N55" s="116">
        <f t="shared" si="5"/>
        <v>30929.690000000002</v>
      </c>
      <c r="O55" s="116">
        <f t="shared" si="6"/>
        <v>58.47917897223862</v>
      </c>
    </row>
    <row r="56" spans="1:15" ht="25.5">
      <c r="A56" s="114" t="s">
        <v>57</v>
      </c>
      <c r="B56" s="115" t="s">
        <v>58</v>
      </c>
      <c r="C56" s="116">
        <v>2613226</v>
      </c>
      <c r="D56" s="116">
        <v>2532782</v>
      </c>
      <c r="E56" s="121">
        <v>917699</v>
      </c>
      <c r="F56" s="121">
        <v>163160.71</v>
      </c>
      <c r="G56" s="120">
        <f t="shared" si="3"/>
        <v>17.77932742653092</v>
      </c>
      <c r="H56" s="116">
        <v>4572.8</v>
      </c>
      <c r="I56" s="116">
        <v>0</v>
      </c>
      <c r="J56" s="116" t="e">
        <f>E56-#REF!</f>
        <v>#REF!</v>
      </c>
      <c r="K56" s="116" t="e">
        <f>D56-#REF!</f>
        <v>#REF!</v>
      </c>
      <c r="L56" s="116" t="e">
        <f>IF(E56=0,0,(#REF!/E56)*100)</f>
        <v>#REF!</v>
      </c>
      <c r="M56" s="116">
        <f t="shared" si="4"/>
        <v>2369621.29</v>
      </c>
      <c r="N56" s="116">
        <f t="shared" si="5"/>
        <v>754538.29</v>
      </c>
      <c r="O56" s="116">
        <f t="shared" si="6"/>
        <v>17.77932742653092</v>
      </c>
    </row>
    <row r="57" spans="1:15" ht="25.5">
      <c r="A57" s="114" t="s">
        <v>59</v>
      </c>
      <c r="B57" s="115" t="s">
        <v>60</v>
      </c>
      <c r="C57" s="116">
        <v>100</v>
      </c>
      <c r="D57" s="116">
        <v>100</v>
      </c>
      <c r="E57" s="121">
        <v>100</v>
      </c>
      <c r="F57" s="121">
        <v>0</v>
      </c>
      <c r="G57" s="120">
        <f t="shared" si="3"/>
        <v>0</v>
      </c>
      <c r="H57" s="116">
        <v>0</v>
      </c>
      <c r="I57" s="116">
        <v>0</v>
      </c>
      <c r="J57" s="116" t="e">
        <f>E57-#REF!</f>
        <v>#REF!</v>
      </c>
      <c r="K57" s="116" t="e">
        <f>D57-#REF!</f>
        <v>#REF!</v>
      </c>
      <c r="L57" s="116" t="e">
        <f>IF(E57=0,0,(#REF!/E57)*100)</f>
        <v>#REF!</v>
      </c>
      <c r="M57" s="116">
        <f t="shared" si="4"/>
        <v>100</v>
      </c>
      <c r="N57" s="116">
        <f t="shared" si="5"/>
        <v>100</v>
      </c>
      <c r="O57" s="116">
        <f t="shared" si="6"/>
        <v>0</v>
      </c>
    </row>
    <row r="58" spans="1:15" ht="25.5">
      <c r="A58" s="114" t="s">
        <v>61</v>
      </c>
      <c r="B58" s="115" t="s">
        <v>62</v>
      </c>
      <c r="C58" s="116">
        <v>7300</v>
      </c>
      <c r="D58" s="116">
        <v>34300</v>
      </c>
      <c r="E58" s="121">
        <v>12300</v>
      </c>
      <c r="F58" s="121">
        <v>5416.84</v>
      </c>
      <c r="G58" s="120">
        <f t="shared" si="3"/>
        <v>44.039349593495935</v>
      </c>
      <c r="H58" s="116">
        <v>1618.45</v>
      </c>
      <c r="I58" s="116">
        <v>0</v>
      </c>
      <c r="J58" s="116" t="e">
        <f>E58-#REF!</f>
        <v>#REF!</v>
      </c>
      <c r="K58" s="116" t="e">
        <f>D58-#REF!</f>
        <v>#REF!</v>
      </c>
      <c r="L58" s="116" t="e">
        <f>IF(E58=0,0,(#REF!/E58)*100)</f>
        <v>#REF!</v>
      </c>
      <c r="M58" s="116">
        <f t="shared" si="4"/>
        <v>28883.16</v>
      </c>
      <c r="N58" s="116">
        <f t="shared" si="5"/>
        <v>6883.16</v>
      </c>
      <c r="O58" s="116">
        <f t="shared" si="6"/>
        <v>44.039349593495935</v>
      </c>
    </row>
    <row r="59" spans="1:15" ht="25.5">
      <c r="A59" s="114" t="s">
        <v>63</v>
      </c>
      <c r="B59" s="115" t="s">
        <v>64</v>
      </c>
      <c r="C59" s="116">
        <v>5460</v>
      </c>
      <c r="D59" s="116">
        <v>20460</v>
      </c>
      <c r="E59" s="121">
        <v>12260</v>
      </c>
      <c r="F59" s="121">
        <v>2260</v>
      </c>
      <c r="G59" s="120">
        <f t="shared" si="3"/>
        <v>18.43393148450245</v>
      </c>
      <c r="H59" s="116">
        <v>0</v>
      </c>
      <c r="I59" s="116">
        <v>0</v>
      </c>
      <c r="J59" s="116" t="e">
        <f>E59-#REF!</f>
        <v>#REF!</v>
      </c>
      <c r="K59" s="116" t="e">
        <f>D59-#REF!</f>
        <v>#REF!</v>
      </c>
      <c r="L59" s="116" t="e">
        <f>IF(E59=0,0,(#REF!/E59)*100)</f>
        <v>#REF!</v>
      </c>
      <c r="M59" s="116">
        <f t="shared" si="4"/>
        <v>18200</v>
      </c>
      <c r="N59" s="116">
        <f t="shared" si="5"/>
        <v>10000</v>
      </c>
      <c r="O59" s="116">
        <f t="shared" si="6"/>
        <v>18.43393148450245</v>
      </c>
    </row>
    <row r="60" spans="1:15" ht="25.5">
      <c r="A60" s="114" t="s">
        <v>65</v>
      </c>
      <c r="B60" s="115" t="s">
        <v>66</v>
      </c>
      <c r="C60" s="116">
        <v>75500</v>
      </c>
      <c r="D60" s="116">
        <v>185000</v>
      </c>
      <c r="E60" s="121">
        <v>153786</v>
      </c>
      <c r="F60" s="121">
        <v>105033.46</v>
      </c>
      <c r="G60" s="120">
        <f t="shared" si="3"/>
        <v>68.2984536953949</v>
      </c>
      <c r="H60" s="116">
        <v>0</v>
      </c>
      <c r="I60" s="116">
        <v>0</v>
      </c>
      <c r="J60" s="116" t="e">
        <f>E60-#REF!</f>
        <v>#REF!</v>
      </c>
      <c r="K60" s="116" t="e">
        <f>D60-#REF!</f>
        <v>#REF!</v>
      </c>
      <c r="L60" s="116" t="e">
        <f>IF(E60=0,0,(#REF!/E60)*100)</f>
        <v>#REF!</v>
      </c>
      <c r="M60" s="116">
        <f t="shared" si="4"/>
        <v>79966.54</v>
      </c>
      <c r="N60" s="116">
        <f t="shared" si="5"/>
        <v>48752.53999999999</v>
      </c>
      <c r="O60" s="116">
        <f t="shared" si="6"/>
        <v>68.2984536953949</v>
      </c>
    </row>
    <row r="61" spans="1:15" ht="25.5">
      <c r="A61" s="114" t="s">
        <v>67</v>
      </c>
      <c r="B61" s="115" t="s">
        <v>68</v>
      </c>
      <c r="C61" s="116">
        <v>75906</v>
      </c>
      <c r="D61" s="116">
        <v>75906</v>
      </c>
      <c r="E61" s="121">
        <v>55144</v>
      </c>
      <c r="F61" s="121">
        <v>47410.32</v>
      </c>
      <c r="G61" s="120">
        <f t="shared" si="3"/>
        <v>85.97548237342231</v>
      </c>
      <c r="H61" s="116">
        <v>0</v>
      </c>
      <c r="I61" s="116">
        <v>0</v>
      </c>
      <c r="J61" s="116" t="e">
        <f>E61-#REF!</f>
        <v>#REF!</v>
      </c>
      <c r="K61" s="116" t="e">
        <f>D61-#REF!</f>
        <v>#REF!</v>
      </c>
      <c r="L61" s="116" t="e">
        <f>IF(E61=0,0,(#REF!/E61)*100)</f>
        <v>#REF!</v>
      </c>
      <c r="M61" s="116">
        <f t="shared" si="4"/>
        <v>28495.68</v>
      </c>
      <c r="N61" s="116">
        <f t="shared" si="5"/>
        <v>7733.68</v>
      </c>
      <c r="O61" s="116">
        <f t="shared" si="6"/>
        <v>85.97548237342231</v>
      </c>
    </row>
    <row r="62" spans="1:15" ht="25.5">
      <c r="A62" s="114" t="s">
        <v>69</v>
      </c>
      <c r="B62" s="115" t="s">
        <v>70</v>
      </c>
      <c r="C62" s="116">
        <v>7100</v>
      </c>
      <c r="D62" s="116">
        <v>18080</v>
      </c>
      <c r="E62" s="121">
        <v>18080</v>
      </c>
      <c r="F62" s="121">
        <v>7100</v>
      </c>
      <c r="G62" s="120">
        <f t="shared" si="3"/>
        <v>39.26991150442478</v>
      </c>
      <c r="H62" s="116">
        <v>0</v>
      </c>
      <c r="I62" s="116">
        <v>1500</v>
      </c>
      <c r="J62" s="116" t="e">
        <f>E62-#REF!</f>
        <v>#REF!</v>
      </c>
      <c r="K62" s="116" t="e">
        <f>D62-#REF!</f>
        <v>#REF!</v>
      </c>
      <c r="L62" s="116" t="e">
        <f>IF(E62=0,0,(#REF!/E62)*100)</f>
        <v>#REF!</v>
      </c>
      <c r="M62" s="116">
        <f t="shared" si="4"/>
        <v>10980</v>
      </c>
      <c r="N62" s="116">
        <f t="shared" si="5"/>
        <v>10980</v>
      </c>
      <c r="O62" s="116">
        <f t="shared" si="6"/>
        <v>39.26991150442478</v>
      </c>
    </row>
    <row r="63" spans="1:15" ht="25.5">
      <c r="A63" s="114" t="s">
        <v>71</v>
      </c>
      <c r="B63" s="115" t="s">
        <v>72</v>
      </c>
      <c r="C63" s="116">
        <v>1168521</v>
      </c>
      <c r="D63" s="116">
        <v>1222521</v>
      </c>
      <c r="E63" s="121">
        <v>449733</v>
      </c>
      <c r="F63" s="121">
        <v>258149.11</v>
      </c>
      <c r="G63" s="120">
        <f t="shared" si="3"/>
        <v>57.40052653463277</v>
      </c>
      <c r="H63" s="116">
        <v>5400</v>
      </c>
      <c r="I63" s="116">
        <v>5400</v>
      </c>
      <c r="J63" s="116" t="e">
        <f>E63-#REF!</f>
        <v>#REF!</v>
      </c>
      <c r="K63" s="116" t="e">
        <f>D63-#REF!</f>
        <v>#REF!</v>
      </c>
      <c r="L63" s="116" t="e">
        <f>IF(E63=0,0,(#REF!/E63)*100)</f>
        <v>#REF!</v>
      </c>
      <c r="M63" s="116">
        <f t="shared" si="4"/>
        <v>964371.89</v>
      </c>
      <c r="N63" s="116">
        <f t="shared" si="5"/>
        <v>191583.89</v>
      </c>
      <c r="O63" s="116">
        <f t="shared" si="6"/>
        <v>57.40052653463277</v>
      </c>
    </row>
    <row r="64" spans="1:15" ht="12.75">
      <c r="A64" s="111" t="s">
        <v>75</v>
      </c>
      <c r="B64" s="112" t="s">
        <v>96</v>
      </c>
      <c r="C64" s="113">
        <v>16303684</v>
      </c>
      <c r="D64" s="113">
        <v>16284684</v>
      </c>
      <c r="E64" s="120">
        <v>5677160</v>
      </c>
      <c r="F64" s="120">
        <v>3929828.24</v>
      </c>
      <c r="G64" s="120">
        <f t="shared" si="3"/>
        <v>69.22172776529109</v>
      </c>
      <c r="H64" s="113">
        <v>86681.77</v>
      </c>
      <c r="I64" s="113">
        <v>32088.83</v>
      </c>
      <c r="J64" s="113" t="e">
        <f>E64-#REF!</f>
        <v>#REF!</v>
      </c>
      <c r="K64" s="113" t="e">
        <f>D64-#REF!</f>
        <v>#REF!</v>
      </c>
      <c r="L64" s="113" t="e">
        <f>IF(E64=0,0,(#REF!/E64)*100)</f>
        <v>#REF!</v>
      </c>
      <c r="M64" s="113">
        <f t="shared" si="4"/>
        <v>12354855.76</v>
      </c>
      <c r="N64" s="113">
        <f t="shared" si="5"/>
        <v>1747331.7599999998</v>
      </c>
      <c r="O64" s="113">
        <f t="shared" si="6"/>
        <v>69.22172776529109</v>
      </c>
    </row>
    <row r="65" spans="1:15" ht="25.5">
      <c r="A65" s="114" t="s">
        <v>41</v>
      </c>
      <c r="B65" s="115" t="s">
        <v>42</v>
      </c>
      <c r="C65" s="116">
        <v>9777595</v>
      </c>
      <c r="D65" s="116">
        <v>9777595</v>
      </c>
      <c r="E65" s="121">
        <v>3591444</v>
      </c>
      <c r="F65" s="121">
        <v>2318733.92</v>
      </c>
      <c r="G65" s="120">
        <f t="shared" si="3"/>
        <v>64.56271961918382</v>
      </c>
      <c r="H65" s="116">
        <v>78173.22</v>
      </c>
      <c r="I65" s="116">
        <v>8331.43</v>
      </c>
      <c r="J65" s="116" t="e">
        <f>E65-#REF!</f>
        <v>#REF!</v>
      </c>
      <c r="K65" s="116" t="e">
        <f>D65-#REF!</f>
        <v>#REF!</v>
      </c>
      <c r="L65" s="116" t="e">
        <f>IF(E65=0,0,(#REF!/E65)*100)</f>
        <v>#REF!</v>
      </c>
      <c r="M65" s="116">
        <f t="shared" si="4"/>
        <v>7458861.08</v>
      </c>
      <c r="N65" s="116">
        <f t="shared" si="5"/>
        <v>1272710.08</v>
      </c>
      <c r="O65" s="116">
        <f t="shared" si="6"/>
        <v>64.56271961918382</v>
      </c>
    </row>
    <row r="66" spans="1:15" ht="25.5">
      <c r="A66" s="114" t="s">
        <v>45</v>
      </c>
      <c r="B66" s="115" t="s">
        <v>46</v>
      </c>
      <c r="C66" s="116">
        <v>493376</v>
      </c>
      <c r="D66" s="116">
        <v>493376</v>
      </c>
      <c r="E66" s="121">
        <v>166929</v>
      </c>
      <c r="F66" s="121">
        <v>150074.2</v>
      </c>
      <c r="G66" s="120">
        <f t="shared" si="3"/>
        <v>89.9030126580762</v>
      </c>
      <c r="H66" s="116">
        <v>0</v>
      </c>
      <c r="I66" s="116">
        <v>0</v>
      </c>
      <c r="J66" s="116" t="e">
        <f>E66-#REF!</f>
        <v>#REF!</v>
      </c>
      <c r="K66" s="116" t="e">
        <f>D66-#REF!</f>
        <v>#REF!</v>
      </c>
      <c r="L66" s="116" t="e">
        <f>IF(E66=0,0,(#REF!/E66)*100)</f>
        <v>#REF!</v>
      </c>
      <c r="M66" s="116">
        <f aca="true" t="shared" si="7" ref="M66:M98">D66-F66</f>
        <v>343301.8</v>
      </c>
      <c r="N66" s="116">
        <f aca="true" t="shared" si="8" ref="N66:N98">E66-F66</f>
        <v>16854.79999999999</v>
      </c>
      <c r="O66" s="116">
        <f aca="true" t="shared" si="9" ref="O66:O98">IF(E66=0,0,(F66/E66)*100)</f>
        <v>89.9030126580762</v>
      </c>
    </row>
    <row r="67" spans="1:15" ht="25.5">
      <c r="A67" s="114" t="s">
        <v>47</v>
      </c>
      <c r="B67" s="115" t="s">
        <v>48</v>
      </c>
      <c r="C67" s="116">
        <v>483501</v>
      </c>
      <c r="D67" s="116">
        <v>483501</v>
      </c>
      <c r="E67" s="121">
        <v>161858</v>
      </c>
      <c r="F67" s="121">
        <v>132712.81</v>
      </c>
      <c r="G67" s="120">
        <f t="shared" si="3"/>
        <v>81.99335837586032</v>
      </c>
      <c r="H67" s="116">
        <v>0</v>
      </c>
      <c r="I67" s="116">
        <v>0</v>
      </c>
      <c r="J67" s="116" t="e">
        <f>E67-#REF!</f>
        <v>#REF!</v>
      </c>
      <c r="K67" s="116" t="e">
        <f>D67-#REF!</f>
        <v>#REF!</v>
      </c>
      <c r="L67" s="116" t="e">
        <f>IF(E67=0,0,(#REF!/E67)*100)</f>
        <v>#REF!</v>
      </c>
      <c r="M67" s="116">
        <f t="shared" si="7"/>
        <v>350788.19</v>
      </c>
      <c r="N67" s="116">
        <f t="shared" si="8"/>
        <v>29145.190000000002</v>
      </c>
      <c r="O67" s="116">
        <f t="shared" si="9"/>
        <v>81.99335837586032</v>
      </c>
    </row>
    <row r="68" spans="1:15" ht="25.5">
      <c r="A68" s="114" t="s">
        <v>49</v>
      </c>
      <c r="B68" s="115" t="s">
        <v>50</v>
      </c>
      <c r="C68" s="116">
        <v>1114598</v>
      </c>
      <c r="D68" s="116">
        <v>1114598</v>
      </c>
      <c r="E68" s="121">
        <v>382475</v>
      </c>
      <c r="F68" s="121">
        <v>296165.39</v>
      </c>
      <c r="G68" s="120">
        <f t="shared" si="3"/>
        <v>77.43392117131839</v>
      </c>
      <c r="H68" s="116">
        <v>900</v>
      </c>
      <c r="I68" s="116">
        <v>22512</v>
      </c>
      <c r="J68" s="116" t="e">
        <f>E68-#REF!</f>
        <v>#REF!</v>
      </c>
      <c r="K68" s="116" t="e">
        <f>D68-#REF!</f>
        <v>#REF!</v>
      </c>
      <c r="L68" s="116" t="e">
        <f>IF(E68=0,0,(#REF!/E68)*100)</f>
        <v>#REF!</v>
      </c>
      <c r="M68" s="116">
        <f t="shared" si="7"/>
        <v>818432.61</v>
      </c>
      <c r="N68" s="116">
        <f t="shared" si="8"/>
        <v>86309.60999999999</v>
      </c>
      <c r="O68" s="116">
        <f t="shared" si="9"/>
        <v>77.43392117131839</v>
      </c>
    </row>
    <row r="69" spans="1:15" ht="25.5">
      <c r="A69" s="114" t="s">
        <v>51</v>
      </c>
      <c r="B69" s="115" t="s">
        <v>52</v>
      </c>
      <c r="C69" s="116">
        <v>591108</v>
      </c>
      <c r="D69" s="116">
        <v>591108</v>
      </c>
      <c r="E69" s="121">
        <v>282370</v>
      </c>
      <c r="F69" s="121">
        <v>208267.97</v>
      </c>
      <c r="G69" s="120">
        <f t="shared" si="3"/>
        <v>73.75711654920849</v>
      </c>
      <c r="H69" s="116">
        <v>635.28</v>
      </c>
      <c r="I69" s="116">
        <v>260</v>
      </c>
      <c r="J69" s="116" t="e">
        <f>E69-#REF!</f>
        <v>#REF!</v>
      </c>
      <c r="K69" s="116" t="e">
        <f>D69-#REF!</f>
        <v>#REF!</v>
      </c>
      <c r="L69" s="116" t="e">
        <f>IF(E69=0,0,(#REF!/E69)*100)</f>
        <v>#REF!</v>
      </c>
      <c r="M69" s="116">
        <f t="shared" si="7"/>
        <v>382840.03</v>
      </c>
      <c r="N69" s="116">
        <f t="shared" si="8"/>
        <v>74102.03</v>
      </c>
      <c r="O69" s="116">
        <f t="shared" si="9"/>
        <v>73.75711654920849</v>
      </c>
    </row>
    <row r="70" spans="1:15" ht="25.5">
      <c r="A70" s="114" t="s">
        <v>53</v>
      </c>
      <c r="B70" s="115" t="s">
        <v>54</v>
      </c>
      <c r="C70" s="116">
        <v>224684</v>
      </c>
      <c r="D70" s="116">
        <v>224684</v>
      </c>
      <c r="E70" s="121">
        <v>65266</v>
      </c>
      <c r="F70" s="121">
        <v>43934.69</v>
      </c>
      <c r="G70" s="120">
        <f t="shared" si="3"/>
        <v>67.31635154598106</v>
      </c>
      <c r="H70" s="116">
        <v>0</v>
      </c>
      <c r="I70" s="116">
        <v>0</v>
      </c>
      <c r="J70" s="116" t="e">
        <f>E70-#REF!</f>
        <v>#REF!</v>
      </c>
      <c r="K70" s="116" t="e">
        <f>D70-#REF!</f>
        <v>#REF!</v>
      </c>
      <c r="L70" s="116" t="e">
        <f>IF(E70=0,0,(#REF!/E70)*100)</f>
        <v>#REF!</v>
      </c>
      <c r="M70" s="116">
        <f t="shared" si="7"/>
        <v>180749.31</v>
      </c>
      <c r="N70" s="116">
        <f t="shared" si="8"/>
        <v>21331.309999999998</v>
      </c>
      <c r="O70" s="116">
        <f t="shared" si="9"/>
        <v>67.31635154598106</v>
      </c>
    </row>
    <row r="71" spans="1:15" ht="25.5">
      <c r="A71" s="114" t="s">
        <v>55</v>
      </c>
      <c r="B71" s="115" t="s">
        <v>56</v>
      </c>
      <c r="C71" s="116">
        <v>193255</v>
      </c>
      <c r="D71" s="116">
        <v>193255</v>
      </c>
      <c r="E71" s="121">
        <v>60494</v>
      </c>
      <c r="F71" s="121">
        <v>49911.86</v>
      </c>
      <c r="G71" s="120">
        <f t="shared" si="3"/>
        <v>82.50712467352133</v>
      </c>
      <c r="H71" s="116">
        <v>0</v>
      </c>
      <c r="I71" s="116">
        <v>0</v>
      </c>
      <c r="J71" s="116" t="e">
        <f>E71-#REF!</f>
        <v>#REF!</v>
      </c>
      <c r="K71" s="116" t="e">
        <f>D71-#REF!</f>
        <v>#REF!</v>
      </c>
      <c r="L71" s="116" t="e">
        <f>IF(E71=0,0,(#REF!/E71)*100)</f>
        <v>#REF!</v>
      </c>
      <c r="M71" s="116">
        <f t="shared" si="7"/>
        <v>143343.14</v>
      </c>
      <c r="N71" s="116">
        <f t="shared" si="8"/>
        <v>10582.14</v>
      </c>
      <c r="O71" s="116">
        <f t="shared" si="9"/>
        <v>82.50712467352133</v>
      </c>
    </row>
    <row r="72" spans="1:15" ht="25.5">
      <c r="A72" s="114" t="s">
        <v>57</v>
      </c>
      <c r="B72" s="115" t="s">
        <v>58</v>
      </c>
      <c r="C72" s="116">
        <v>1533605</v>
      </c>
      <c r="D72" s="116">
        <v>1533605</v>
      </c>
      <c r="E72" s="121">
        <v>413259</v>
      </c>
      <c r="F72" s="121">
        <v>311791.9</v>
      </c>
      <c r="G72" s="120">
        <f aca="true" t="shared" si="10" ref="G72:G98">F72/E72*100</f>
        <v>75.44709250131274</v>
      </c>
      <c r="H72" s="116">
        <v>125.26</v>
      </c>
      <c r="I72" s="116">
        <v>25.26</v>
      </c>
      <c r="J72" s="116" t="e">
        <f>E72-#REF!</f>
        <v>#REF!</v>
      </c>
      <c r="K72" s="116" t="e">
        <f>D72-#REF!</f>
        <v>#REF!</v>
      </c>
      <c r="L72" s="116" t="e">
        <f>IF(E72=0,0,(#REF!/E72)*100)</f>
        <v>#REF!</v>
      </c>
      <c r="M72" s="116">
        <f t="shared" si="7"/>
        <v>1221813.1</v>
      </c>
      <c r="N72" s="116">
        <f t="shared" si="8"/>
        <v>101467.09999999998</v>
      </c>
      <c r="O72" s="116">
        <f t="shared" si="9"/>
        <v>75.44709250131274</v>
      </c>
    </row>
    <row r="73" spans="1:15" ht="25.5">
      <c r="A73" s="114" t="s">
        <v>61</v>
      </c>
      <c r="B73" s="115" t="s">
        <v>62</v>
      </c>
      <c r="C73" s="116">
        <v>531477</v>
      </c>
      <c r="D73" s="116">
        <v>512477</v>
      </c>
      <c r="E73" s="121">
        <v>159993</v>
      </c>
      <c r="F73" s="121">
        <v>124768.85</v>
      </c>
      <c r="G73" s="120">
        <f t="shared" si="10"/>
        <v>77.98394304750833</v>
      </c>
      <c r="H73" s="116">
        <v>0</v>
      </c>
      <c r="I73" s="116">
        <v>0</v>
      </c>
      <c r="J73" s="116" t="e">
        <f>E73-#REF!</f>
        <v>#REF!</v>
      </c>
      <c r="K73" s="116" t="e">
        <f>D73-#REF!</f>
        <v>#REF!</v>
      </c>
      <c r="L73" s="116" t="e">
        <f>IF(E73=0,0,(#REF!/E73)*100)</f>
        <v>#REF!</v>
      </c>
      <c r="M73" s="116">
        <f t="shared" si="7"/>
        <v>387708.15</v>
      </c>
      <c r="N73" s="116">
        <f t="shared" si="8"/>
        <v>35224.149999999994</v>
      </c>
      <c r="O73" s="116">
        <f t="shared" si="9"/>
        <v>77.98394304750833</v>
      </c>
    </row>
    <row r="74" spans="1:15" ht="25.5">
      <c r="A74" s="114" t="s">
        <v>63</v>
      </c>
      <c r="B74" s="115" t="s">
        <v>64</v>
      </c>
      <c r="C74" s="116">
        <v>418563</v>
      </c>
      <c r="D74" s="116">
        <v>418563</v>
      </c>
      <c r="E74" s="121">
        <v>117988</v>
      </c>
      <c r="F74" s="121">
        <v>93238.64</v>
      </c>
      <c r="G74" s="120">
        <f t="shared" si="10"/>
        <v>79.02383293216259</v>
      </c>
      <c r="H74" s="116">
        <v>0</v>
      </c>
      <c r="I74" s="116">
        <v>0</v>
      </c>
      <c r="J74" s="116" t="e">
        <f>E74-#REF!</f>
        <v>#REF!</v>
      </c>
      <c r="K74" s="116" t="e">
        <f>D74-#REF!</f>
        <v>#REF!</v>
      </c>
      <c r="L74" s="116" t="e">
        <f>IF(E74=0,0,(#REF!/E74)*100)</f>
        <v>#REF!</v>
      </c>
      <c r="M74" s="116">
        <f t="shared" si="7"/>
        <v>325324.36</v>
      </c>
      <c r="N74" s="116">
        <f t="shared" si="8"/>
        <v>24749.36</v>
      </c>
      <c r="O74" s="116">
        <f t="shared" si="9"/>
        <v>79.02383293216259</v>
      </c>
    </row>
    <row r="75" spans="1:15" ht="25.5">
      <c r="A75" s="114" t="s">
        <v>65</v>
      </c>
      <c r="B75" s="115" t="s">
        <v>66</v>
      </c>
      <c r="C75" s="116">
        <v>233633</v>
      </c>
      <c r="D75" s="116">
        <v>233633</v>
      </c>
      <c r="E75" s="121">
        <v>59727</v>
      </c>
      <c r="F75" s="121">
        <v>38885.72</v>
      </c>
      <c r="G75" s="120">
        <f t="shared" si="10"/>
        <v>65.10576456209085</v>
      </c>
      <c r="H75" s="116">
        <v>0</v>
      </c>
      <c r="I75" s="116">
        <v>0</v>
      </c>
      <c r="J75" s="116" t="e">
        <f>E75-#REF!</f>
        <v>#REF!</v>
      </c>
      <c r="K75" s="116" t="e">
        <f>D75-#REF!</f>
        <v>#REF!</v>
      </c>
      <c r="L75" s="116" t="e">
        <f>IF(E75=0,0,(#REF!/E75)*100)</f>
        <v>#REF!</v>
      </c>
      <c r="M75" s="116">
        <f t="shared" si="7"/>
        <v>194747.28</v>
      </c>
      <c r="N75" s="116">
        <f t="shared" si="8"/>
        <v>20841.28</v>
      </c>
      <c r="O75" s="116">
        <f t="shared" si="9"/>
        <v>65.10576456209085</v>
      </c>
    </row>
    <row r="76" spans="1:15" ht="25.5">
      <c r="A76" s="114" t="s">
        <v>67</v>
      </c>
      <c r="B76" s="115" t="s">
        <v>68</v>
      </c>
      <c r="C76" s="116">
        <v>264854</v>
      </c>
      <c r="D76" s="116">
        <v>264854</v>
      </c>
      <c r="E76" s="121">
        <v>80825</v>
      </c>
      <c r="F76" s="121">
        <v>59808.95</v>
      </c>
      <c r="G76" s="120">
        <f t="shared" si="10"/>
        <v>73.99808227652335</v>
      </c>
      <c r="H76" s="116">
        <v>960.14</v>
      </c>
      <c r="I76" s="116">
        <v>960.14</v>
      </c>
      <c r="J76" s="116" t="e">
        <f>E76-#REF!</f>
        <v>#REF!</v>
      </c>
      <c r="K76" s="116" t="e">
        <f>D76-#REF!</f>
        <v>#REF!</v>
      </c>
      <c r="L76" s="116" t="e">
        <f>IF(E76=0,0,(#REF!/E76)*100)</f>
        <v>#REF!</v>
      </c>
      <c r="M76" s="116">
        <f t="shared" si="7"/>
        <v>205045.05</v>
      </c>
      <c r="N76" s="116">
        <f t="shared" si="8"/>
        <v>21016.050000000003</v>
      </c>
      <c r="O76" s="116">
        <f t="shared" si="9"/>
        <v>73.99808227652335</v>
      </c>
    </row>
    <row r="77" spans="1:15" ht="25.5">
      <c r="A77" s="114" t="s">
        <v>69</v>
      </c>
      <c r="B77" s="115" t="s">
        <v>70</v>
      </c>
      <c r="C77" s="116">
        <v>285147</v>
      </c>
      <c r="D77" s="116">
        <v>285147</v>
      </c>
      <c r="E77" s="121">
        <v>81972</v>
      </c>
      <c r="F77" s="121">
        <v>62319.13</v>
      </c>
      <c r="G77" s="120">
        <f t="shared" si="10"/>
        <v>76.02489874591323</v>
      </c>
      <c r="H77" s="116">
        <v>5887.87</v>
      </c>
      <c r="I77" s="116">
        <v>0</v>
      </c>
      <c r="J77" s="116" t="e">
        <f>E77-#REF!</f>
        <v>#REF!</v>
      </c>
      <c r="K77" s="116" t="e">
        <f>D77-#REF!</f>
        <v>#REF!</v>
      </c>
      <c r="L77" s="116" t="e">
        <f>IF(E77=0,0,(#REF!/E77)*100)</f>
        <v>#REF!</v>
      </c>
      <c r="M77" s="116">
        <f t="shared" si="7"/>
        <v>222827.87</v>
      </c>
      <c r="N77" s="116">
        <f t="shared" si="8"/>
        <v>19652.870000000003</v>
      </c>
      <c r="O77" s="116">
        <f t="shared" si="9"/>
        <v>76.02489874591323</v>
      </c>
    </row>
    <row r="78" spans="1:15" ht="25.5">
      <c r="A78" s="114" t="s">
        <v>71</v>
      </c>
      <c r="B78" s="115" t="s">
        <v>72</v>
      </c>
      <c r="C78" s="116">
        <v>158288</v>
      </c>
      <c r="D78" s="116">
        <v>158288</v>
      </c>
      <c r="E78" s="121">
        <v>52560</v>
      </c>
      <c r="F78" s="121">
        <v>39214.21</v>
      </c>
      <c r="G78" s="120">
        <f t="shared" si="10"/>
        <v>74.60846651445966</v>
      </c>
      <c r="H78" s="116">
        <v>0</v>
      </c>
      <c r="I78" s="116">
        <v>0</v>
      </c>
      <c r="J78" s="116" t="e">
        <f>E78-#REF!</f>
        <v>#REF!</v>
      </c>
      <c r="K78" s="116" t="e">
        <f>D78-#REF!</f>
        <v>#REF!</v>
      </c>
      <c r="L78" s="116" t="e">
        <f>IF(E78=0,0,(#REF!/E78)*100)</f>
        <v>#REF!</v>
      </c>
      <c r="M78" s="116">
        <f t="shared" si="7"/>
        <v>119073.79000000001</v>
      </c>
      <c r="N78" s="116">
        <f t="shared" si="8"/>
        <v>13345.79</v>
      </c>
      <c r="O78" s="116">
        <f t="shared" si="9"/>
        <v>74.60846651445966</v>
      </c>
    </row>
    <row r="79" spans="1:15" ht="12.75">
      <c r="A79" s="111" t="s">
        <v>76</v>
      </c>
      <c r="B79" s="112" t="s">
        <v>97</v>
      </c>
      <c r="C79" s="113">
        <v>142756</v>
      </c>
      <c r="D79" s="113">
        <v>395000</v>
      </c>
      <c r="E79" s="120">
        <v>86000</v>
      </c>
      <c r="F79" s="120">
        <v>70728.56</v>
      </c>
      <c r="G79" s="120">
        <f t="shared" si="10"/>
        <v>82.24251162790698</v>
      </c>
      <c r="H79" s="113">
        <v>0</v>
      </c>
      <c r="I79" s="113">
        <v>0</v>
      </c>
      <c r="J79" s="113" t="e">
        <f>E79-#REF!</f>
        <v>#REF!</v>
      </c>
      <c r="K79" s="113" t="e">
        <f>D79-#REF!</f>
        <v>#REF!</v>
      </c>
      <c r="L79" s="113" t="e">
        <f>IF(E79=0,0,(#REF!/E79)*100)</f>
        <v>#REF!</v>
      </c>
      <c r="M79" s="113">
        <f t="shared" si="7"/>
        <v>324271.44</v>
      </c>
      <c r="N79" s="113">
        <f t="shared" si="8"/>
        <v>15271.440000000002</v>
      </c>
      <c r="O79" s="113">
        <f t="shared" si="9"/>
        <v>82.24251162790698</v>
      </c>
    </row>
    <row r="80" spans="1:15" ht="25.5">
      <c r="A80" s="114" t="s">
        <v>41</v>
      </c>
      <c r="B80" s="115" t="s">
        <v>42</v>
      </c>
      <c r="C80" s="116">
        <v>0</v>
      </c>
      <c r="D80" s="116">
        <v>310000</v>
      </c>
      <c r="E80" s="121">
        <v>62000</v>
      </c>
      <c r="F80" s="121">
        <v>62000</v>
      </c>
      <c r="G80" s="120">
        <f t="shared" si="10"/>
        <v>100</v>
      </c>
      <c r="H80" s="116">
        <v>0</v>
      </c>
      <c r="I80" s="116">
        <v>0</v>
      </c>
      <c r="J80" s="116" t="e">
        <f>E80-#REF!</f>
        <v>#REF!</v>
      </c>
      <c r="K80" s="116" t="e">
        <f>D80-#REF!</f>
        <v>#REF!</v>
      </c>
      <c r="L80" s="116" t="e">
        <f>IF(E80=0,0,(#REF!/E80)*100)</f>
        <v>#REF!</v>
      </c>
      <c r="M80" s="116">
        <f t="shared" si="7"/>
        <v>248000</v>
      </c>
      <c r="N80" s="116">
        <f t="shared" si="8"/>
        <v>0</v>
      </c>
      <c r="O80" s="116">
        <f t="shared" si="9"/>
        <v>100</v>
      </c>
    </row>
    <row r="81" spans="1:15" ht="25.5">
      <c r="A81" s="114" t="s">
        <v>43</v>
      </c>
      <c r="B81" s="115" t="s">
        <v>44</v>
      </c>
      <c r="C81" s="116">
        <v>85000</v>
      </c>
      <c r="D81" s="116">
        <v>85000</v>
      </c>
      <c r="E81" s="121">
        <v>24000</v>
      </c>
      <c r="F81" s="121">
        <v>8728.56</v>
      </c>
      <c r="G81" s="120">
        <f t="shared" si="10"/>
        <v>36.36899999999999</v>
      </c>
      <c r="H81" s="116">
        <v>0</v>
      </c>
      <c r="I81" s="116">
        <v>0</v>
      </c>
      <c r="J81" s="116" t="e">
        <f>E81-#REF!</f>
        <v>#REF!</v>
      </c>
      <c r="K81" s="116" t="e">
        <f>D81-#REF!</f>
        <v>#REF!</v>
      </c>
      <c r="L81" s="116" t="e">
        <f>IF(E81=0,0,(#REF!/E81)*100)</f>
        <v>#REF!</v>
      </c>
      <c r="M81" s="116">
        <f t="shared" si="7"/>
        <v>76271.44</v>
      </c>
      <c r="N81" s="116">
        <f t="shared" si="8"/>
        <v>15271.44</v>
      </c>
      <c r="O81" s="116">
        <f t="shared" si="9"/>
        <v>36.36899999999999</v>
      </c>
    </row>
    <row r="82" spans="1:15" ht="25.5">
      <c r="A82" s="114" t="s">
        <v>57</v>
      </c>
      <c r="B82" s="115" t="s">
        <v>58</v>
      </c>
      <c r="C82" s="116">
        <v>57756</v>
      </c>
      <c r="D82" s="116">
        <v>0</v>
      </c>
      <c r="E82" s="121">
        <v>0</v>
      </c>
      <c r="F82" s="121">
        <v>0</v>
      </c>
      <c r="G82" s="120" t="e">
        <f t="shared" si="10"/>
        <v>#DIV/0!</v>
      </c>
      <c r="H82" s="116">
        <v>0</v>
      </c>
      <c r="I82" s="116">
        <v>0</v>
      </c>
      <c r="J82" s="116" t="e">
        <f>E82-#REF!</f>
        <v>#REF!</v>
      </c>
      <c r="K82" s="116" t="e">
        <f>D82-#REF!</f>
        <v>#REF!</v>
      </c>
      <c r="L82" s="116">
        <f>IF(E82=0,0,(#REF!/E82)*100)</f>
        <v>0</v>
      </c>
      <c r="M82" s="116">
        <f t="shared" si="7"/>
        <v>0</v>
      </c>
      <c r="N82" s="116">
        <f t="shared" si="8"/>
        <v>0</v>
      </c>
      <c r="O82" s="116">
        <f t="shared" si="9"/>
        <v>0</v>
      </c>
    </row>
    <row r="83" spans="1:15" ht="12.75">
      <c r="A83" s="111" t="s">
        <v>77</v>
      </c>
      <c r="B83" s="112" t="s">
        <v>98</v>
      </c>
      <c r="C83" s="113">
        <v>2110347</v>
      </c>
      <c r="D83" s="113">
        <v>2240927</v>
      </c>
      <c r="E83" s="120">
        <v>770196</v>
      </c>
      <c r="F83" s="120">
        <v>571020.03</v>
      </c>
      <c r="G83" s="120">
        <f t="shared" si="10"/>
        <v>74.13957356309304</v>
      </c>
      <c r="H83" s="113">
        <v>24940</v>
      </c>
      <c r="I83" s="113">
        <v>5400</v>
      </c>
      <c r="J83" s="113" t="e">
        <f>E83-#REF!</f>
        <v>#REF!</v>
      </c>
      <c r="K83" s="113" t="e">
        <f>D83-#REF!</f>
        <v>#REF!</v>
      </c>
      <c r="L83" s="113" t="e">
        <f>IF(E83=0,0,(#REF!/E83)*100)</f>
        <v>#REF!</v>
      </c>
      <c r="M83" s="113">
        <f t="shared" si="7"/>
        <v>1669906.97</v>
      </c>
      <c r="N83" s="113">
        <f t="shared" si="8"/>
        <v>199175.96999999997</v>
      </c>
      <c r="O83" s="113">
        <f t="shared" si="9"/>
        <v>74.13957356309304</v>
      </c>
    </row>
    <row r="84" spans="1:15" ht="25.5">
      <c r="A84" s="114" t="s">
        <v>41</v>
      </c>
      <c r="B84" s="115" t="s">
        <v>42</v>
      </c>
      <c r="C84" s="116">
        <v>2110347</v>
      </c>
      <c r="D84" s="116">
        <v>2240927</v>
      </c>
      <c r="E84" s="121">
        <v>770196</v>
      </c>
      <c r="F84" s="121">
        <v>571020.03</v>
      </c>
      <c r="G84" s="120">
        <f t="shared" si="10"/>
        <v>74.13957356309304</v>
      </c>
      <c r="H84" s="116">
        <v>24940</v>
      </c>
      <c r="I84" s="116">
        <v>5400</v>
      </c>
      <c r="J84" s="116" t="e">
        <f>E84-#REF!</f>
        <v>#REF!</v>
      </c>
      <c r="K84" s="116" t="e">
        <f>D84-#REF!</f>
        <v>#REF!</v>
      </c>
      <c r="L84" s="116" t="e">
        <f>IF(E84=0,0,(#REF!/E84)*100)</f>
        <v>#REF!</v>
      </c>
      <c r="M84" s="116">
        <f t="shared" si="7"/>
        <v>1669906.97</v>
      </c>
      <c r="N84" s="116">
        <f t="shared" si="8"/>
        <v>199175.96999999997</v>
      </c>
      <c r="O84" s="116">
        <f t="shared" si="9"/>
        <v>74.13957356309304</v>
      </c>
    </row>
    <row r="85" spans="1:15" ht="51">
      <c r="A85" s="111" t="s">
        <v>78</v>
      </c>
      <c r="B85" s="112" t="s">
        <v>99</v>
      </c>
      <c r="C85" s="113">
        <v>1765805</v>
      </c>
      <c r="D85" s="113">
        <v>1765805</v>
      </c>
      <c r="E85" s="120">
        <v>377699</v>
      </c>
      <c r="F85" s="120">
        <v>140180</v>
      </c>
      <c r="G85" s="120">
        <f t="shared" si="10"/>
        <v>37.11420999261317</v>
      </c>
      <c r="H85" s="113">
        <v>51000</v>
      </c>
      <c r="I85" s="113">
        <v>30053</v>
      </c>
      <c r="J85" s="113" t="e">
        <f>E85-#REF!</f>
        <v>#REF!</v>
      </c>
      <c r="K85" s="113" t="e">
        <f>D85-#REF!</f>
        <v>#REF!</v>
      </c>
      <c r="L85" s="113" t="e">
        <f>IF(E85=0,0,(#REF!/E85)*100)</f>
        <v>#REF!</v>
      </c>
      <c r="M85" s="113">
        <f t="shared" si="7"/>
        <v>1625625</v>
      </c>
      <c r="N85" s="113">
        <f t="shared" si="8"/>
        <v>237519</v>
      </c>
      <c r="O85" s="113">
        <f t="shared" si="9"/>
        <v>37.11420999261317</v>
      </c>
    </row>
    <row r="86" spans="1:15" ht="25.5">
      <c r="A86" s="114" t="s">
        <v>41</v>
      </c>
      <c r="B86" s="115" t="s">
        <v>42</v>
      </c>
      <c r="C86" s="116">
        <v>1765805</v>
      </c>
      <c r="D86" s="116">
        <v>1765805</v>
      </c>
      <c r="E86" s="121">
        <v>377699</v>
      </c>
      <c r="F86" s="121">
        <v>140180</v>
      </c>
      <c r="G86" s="120">
        <f t="shared" si="10"/>
        <v>37.11420999261317</v>
      </c>
      <c r="H86" s="116">
        <v>51000</v>
      </c>
      <c r="I86" s="116">
        <v>30053</v>
      </c>
      <c r="J86" s="116" t="e">
        <f>E86-#REF!</f>
        <v>#REF!</v>
      </c>
      <c r="K86" s="116" t="e">
        <f>D86-#REF!</f>
        <v>#REF!</v>
      </c>
      <c r="L86" s="116" t="e">
        <f>IF(E86=0,0,(#REF!/E86)*100)</f>
        <v>#REF!</v>
      </c>
      <c r="M86" s="116">
        <f t="shared" si="7"/>
        <v>1625625</v>
      </c>
      <c r="N86" s="116">
        <f t="shared" si="8"/>
        <v>237519</v>
      </c>
      <c r="O86" s="116">
        <f t="shared" si="9"/>
        <v>37.11420999261317</v>
      </c>
    </row>
    <row r="87" spans="1:15" ht="25.5">
      <c r="A87" s="111" t="s">
        <v>104</v>
      </c>
      <c r="B87" s="112" t="s">
        <v>105</v>
      </c>
      <c r="C87" s="113">
        <v>0</v>
      </c>
      <c r="D87" s="113">
        <v>1790112</v>
      </c>
      <c r="E87" s="120">
        <v>588855</v>
      </c>
      <c r="F87" s="120">
        <v>262174.63</v>
      </c>
      <c r="G87" s="120">
        <f t="shared" si="10"/>
        <v>44.522782348795545</v>
      </c>
      <c r="H87" s="113">
        <v>1520.37</v>
      </c>
      <c r="I87" s="113">
        <v>211.68</v>
      </c>
      <c r="J87" s="113" t="e">
        <f>E87-#REF!</f>
        <v>#REF!</v>
      </c>
      <c r="K87" s="113" t="e">
        <f>D87-#REF!</f>
        <v>#REF!</v>
      </c>
      <c r="L87" s="113" t="e">
        <f>IF(E87=0,0,(#REF!/E87)*100)</f>
        <v>#REF!</v>
      </c>
      <c r="M87" s="113">
        <f t="shared" si="7"/>
        <v>1527937.37</v>
      </c>
      <c r="N87" s="113">
        <f t="shared" si="8"/>
        <v>326680.37</v>
      </c>
      <c r="O87" s="113">
        <f t="shared" si="9"/>
        <v>44.522782348795545</v>
      </c>
    </row>
    <row r="88" spans="1:15" ht="25.5">
      <c r="A88" s="114" t="s">
        <v>41</v>
      </c>
      <c r="B88" s="115" t="s">
        <v>42</v>
      </c>
      <c r="C88" s="116">
        <v>0</v>
      </c>
      <c r="D88" s="116">
        <v>1480112</v>
      </c>
      <c r="E88" s="121">
        <v>478855</v>
      </c>
      <c r="F88" s="121">
        <v>240124.63</v>
      </c>
      <c r="G88" s="120">
        <f t="shared" si="10"/>
        <v>50.14558269204665</v>
      </c>
      <c r="H88" s="116">
        <v>1520.37</v>
      </c>
      <c r="I88" s="116">
        <v>211.68</v>
      </c>
      <c r="J88" s="116" t="e">
        <f>E88-#REF!</f>
        <v>#REF!</v>
      </c>
      <c r="K88" s="116" t="e">
        <f>D88-#REF!</f>
        <v>#REF!</v>
      </c>
      <c r="L88" s="116" t="e">
        <f>IF(E88=0,0,(#REF!/E88)*100)</f>
        <v>#REF!</v>
      </c>
      <c r="M88" s="116">
        <f t="shared" si="7"/>
        <v>1239987.37</v>
      </c>
      <c r="N88" s="116">
        <f t="shared" si="8"/>
        <v>238730.37</v>
      </c>
      <c r="O88" s="116">
        <f t="shared" si="9"/>
        <v>50.14558269204665</v>
      </c>
    </row>
    <row r="89" spans="1:15" ht="25.5">
      <c r="A89" s="114" t="s">
        <v>43</v>
      </c>
      <c r="B89" s="115" t="s">
        <v>44</v>
      </c>
      <c r="C89" s="116">
        <v>0</v>
      </c>
      <c r="D89" s="116">
        <v>300000</v>
      </c>
      <c r="E89" s="121">
        <v>100000</v>
      </c>
      <c r="F89" s="121">
        <v>12050</v>
      </c>
      <c r="G89" s="120">
        <f t="shared" si="10"/>
        <v>12.049999999999999</v>
      </c>
      <c r="H89" s="116">
        <v>0</v>
      </c>
      <c r="I89" s="116">
        <v>0</v>
      </c>
      <c r="J89" s="116" t="e">
        <f>E89-#REF!</f>
        <v>#REF!</v>
      </c>
      <c r="K89" s="116" t="e">
        <f>D89-#REF!</f>
        <v>#REF!</v>
      </c>
      <c r="L89" s="116" t="e">
        <f>IF(E89=0,0,(#REF!/E89)*100)</f>
        <v>#REF!</v>
      </c>
      <c r="M89" s="116">
        <f t="shared" si="7"/>
        <v>287950</v>
      </c>
      <c r="N89" s="116">
        <f t="shared" si="8"/>
        <v>87950</v>
      </c>
      <c r="O89" s="116">
        <f t="shared" si="9"/>
        <v>12.049999999999999</v>
      </c>
    </row>
    <row r="90" spans="1:15" ht="25.5">
      <c r="A90" s="114" t="s">
        <v>55</v>
      </c>
      <c r="B90" s="115" t="s">
        <v>56</v>
      </c>
      <c r="C90" s="116">
        <v>0</v>
      </c>
      <c r="D90" s="116">
        <v>10000</v>
      </c>
      <c r="E90" s="121">
        <v>10000</v>
      </c>
      <c r="F90" s="121">
        <v>10000</v>
      </c>
      <c r="G90" s="120">
        <f t="shared" si="10"/>
        <v>100</v>
      </c>
      <c r="H90" s="116">
        <v>0</v>
      </c>
      <c r="I90" s="116">
        <v>0</v>
      </c>
      <c r="J90" s="116" t="e">
        <f>E90-#REF!</f>
        <v>#REF!</v>
      </c>
      <c r="K90" s="116" t="e">
        <f>D90-#REF!</f>
        <v>#REF!</v>
      </c>
      <c r="L90" s="116" t="e">
        <f>IF(E90=0,0,(#REF!/E90)*100)</f>
        <v>#REF!</v>
      </c>
      <c r="M90" s="116">
        <f t="shared" si="7"/>
        <v>0</v>
      </c>
      <c r="N90" s="116">
        <f t="shared" si="8"/>
        <v>0</v>
      </c>
      <c r="O90" s="116">
        <f t="shared" si="9"/>
        <v>100</v>
      </c>
    </row>
    <row r="91" spans="1:15" ht="38.25">
      <c r="A91" s="111" t="s">
        <v>106</v>
      </c>
      <c r="B91" s="112" t="s">
        <v>107</v>
      </c>
      <c r="C91" s="113">
        <v>0</v>
      </c>
      <c r="D91" s="113">
        <v>38418</v>
      </c>
      <c r="E91" s="120">
        <v>34950</v>
      </c>
      <c r="F91" s="120">
        <v>0</v>
      </c>
      <c r="G91" s="120">
        <f t="shared" si="10"/>
        <v>0</v>
      </c>
      <c r="H91" s="113">
        <v>0</v>
      </c>
      <c r="I91" s="113">
        <v>0</v>
      </c>
      <c r="J91" s="113" t="e">
        <f>E91-#REF!</f>
        <v>#REF!</v>
      </c>
      <c r="K91" s="113" t="e">
        <f>D91-#REF!</f>
        <v>#REF!</v>
      </c>
      <c r="L91" s="113" t="e">
        <f>IF(E91=0,0,(#REF!/E91)*100)</f>
        <v>#REF!</v>
      </c>
      <c r="M91" s="113">
        <f t="shared" si="7"/>
        <v>38418</v>
      </c>
      <c r="N91" s="113">
        <f t="shared" si="8"/>
        <v>34950</v>
      </c>
      <c r="O91" s="113">
        <f t="shared" si="9"/>
        <v>0</v>
      </c>
    </row>
    <row r="92" spans="1:15" ht="25.5">
      <c r="A92" s="114" t="s">
        <v>41</v>
      </c>
      <c r="B92" s="115" t="s">
        <v>42</v>
      </c>
      <c r="C92" s="116">
        <v>0</v>
      </c>
      <c r="D92" s="116">
        <v>38418</v>
      </c>
      <c r="E92" s="121">
        <v>34950</v>
      </c>
      <c r="F92" s="121">
        <v>0</v>
      </c>
      <c r="G92" s="120">
        <f t="shared" si="10"/>
        <v>0</v>
      </c>
      <c r="H92" s="116">
        <v>0</v>
      </c>
      <c r="I92" s="116">
        <v>0</v>
      </c>
      <c r="J92" s="116" t="e">
        <f>E92-#REF!</f>
        <v>#REF!</v>
      </c>
      <c r="K92" s="116" t="e">
        <f>D92-#REF!</f>
        <v>#REF!</v>
      </c>
      <c r="L92" s="116" t="e">
        <f>IF(E92=0,0,(#REF!/E92)*100)</f>
        <v>#REF!</v>
      </c>
      <c r="M92" s="116">
        <f t="shared" si="7"/>
        <v>38418</v>
      </c>
      <c r="N92" s="116">
        <f t="shared" si="8"/>
        <v>34950</v>
      </c>
      <c r="O92" s="116">
        <f t="shared" si="9"/>
        <v>0</v>
      </c>
    </row>
    <row r="93" spans="1:15" ht="25.5">
      <c r="A93" s="111" t="s">
        <v>79</v>
      </c>
      <c r="B93" s="112" t="s">
        <v>100</v>
      </c>
      <c r="C93" s="113">
        <v>27774485</v>
      </c>
      <c r="D93" s="113">
        <v>28233974</v>
      </c>
      <c r="E93" s="120">
        <v>9971635</v>
      </c>
      <c r="F93" s="120">
        <v>9635533.840000002</v>
      </c>
      <c r="G93" s="120">
        <f t="shared" si="10"/>
        <v>96.62942777187494</v>
      </c>
      <c r="H93" s="113">
        <v>0</v>
      </c>
      <c r="I93" s="113">
        <v>0</v>
      </c>
      <c r="J93" s="113" t="e">
        <f>E93-#REF!</f>
        <v>#REF!</v>
      </c>
      <c r="K93" s="113" t="e">
        <f>D93-#REF!</f>
        <v>#REF!</v>
      </c>
      <c r="L93" s="113" t="e">
        <f>IF(E93=0,0,(#REF!/E93)*100)</f>
        <v>#REF!</v>
      </c>
      <c r="M93" s="113">
        <f t="shared" si="7"/>
        <v>18598440.159999996</v>
      </c>
      <c r="N93" s="113">
        <f t="shared" si="8"/>
        <v>336101.1599999983</v>
      </c>
      <c r="O93" s="113">
        <f t="shared" si="9"/>
        <v>96.62942777187494</v>
      </c>
    </row>
    <row r="94" spans="1:15" ht="25.5">
      <c r="A94" s="114" t="s">
        <v>41</v>
      </c>
      <c r="B94" s="115" t="s">
        <v>42</v>
      </c>
      <c r="C94" s="116">
        <v>27487985</v>
      </c>
      <c r="D94" s="116">
        <v>27947474</v>
      </c>
      <c r="E94" s="121">
        <v>9876548</v>
      </c>
      <c r="F94" s="121">
        <v>9549446.88</v>
      </c>
      <c r="G94" s="120">
        <f t="shared" si="10"/>
        <v>96.68810276627016</v>
      </c>
      <c r="H94" s="116">
        <v>0</v>
      </c>
      <c r="I94" s="116">
        <v>0</v>
      </c>
      <c r="J94" s="116" t="e">
        <f>E94-#REF!</f>
        <v>#REF!</v>
      </c>
      <c r="K94" s="116" t="e">
        <f>D94-#REF!</f>
        <v>#REF!</v>
      </c>
      <c r="L94" s="116" t="e">
        <f>IF(E94=0,0,(#REF!/E94)*100)</f>
        <v>#REF!</v>
      </c>
      <c r="M94" s="116">
        <f t="shared" si="7"/>
        <v>18398027.119999997</v>
      </c>
      <c r="N94" s="116">
        <f t="shared" si="8"/>
        <v>327101.1199999992</v>
      </c>
      <c r="O94" s="116">
        <f t="shared" si="9"/>
        <v>96.68810276627016</v>
      </c>
    </row>
    <row r="95" spans="1:15" ht="25.5">
      <c r="A95" s="114" t="s">
        <v>43</v>
      </c>
      <c r="B95" s="115" t="s">
        <v>44</v>
      </c>
      <c r="C95" s="116">
        <v>60000</v>
      </c>
      <c r="D95" s="116">
        <v>60000</v>
      </c>
      <c r="E95" s="121">
        <v>21000</v>
      </c>
      <c r="F95" s="121">
        <v>11999.96</v>
      </c>
      <c r="G95" s="120">
        <f t="shared" si="10"/>
        <v>57.14266666666666</v>
      </c>
      <c r="H95" s="116">
        <v>0</v>
      </c>
      <c r="I95" s="116">
        <v>0</v>
      </c>
      <c r="J95" s="116" t="e">
        <f>E95-#REF!</f>
        <v>#REF!</v>
      </c>
      <c r="K95" s="116" t="e">
        <f>D95-#REF!</f>
        <v>#REF!</v>
      </c>
      <c r="L95" s="116" t="e">
        <f>IF(E95=0,0,(#REF!/E95)*100)</f>
        <v>#REF!</v>
      </c>
      <c r="M95" s="116">
        <f t="shared" si="7"/>
        <v>48000.04</v>
      </c>
      <c r="N95" s="116">
        <f t="shared" si="8"/>
        <v>9000.04</v>
      </c>
      <c r="O95" s="116">
        <f t="shared" si="9"/>
        <v>57.14266666666666</v>
      </c>
    </row>
    <row r="96" spans="1:15" ht="25.5">
      <c r="A96" s="114" t="s">
        <v>49</v>
      </c>
      <c r="B96" s="115" t="s">
        <v>50</v>
      </c>
      <c r="C96" s="116">
        <v>115000</v>
      </c>
      <c r="D96" s="116">
        <v>115000</v>
      </c>
      <c r="E96" s="121">
        <v>37003</v>
      </c>
      <c r="F96" s="121">
        <v>37003</v>
      </c>
      <c r="G96" s="120">
        <f t="shared" si="10"/>
        <v>100</v>
      </c>
      <c r="H96" s="116">
        <v>0</v>
      </c>
      <c r="I96" s="116">
        <v>0</v>
      </c>
      <c r="J96" s="116" t="e">
        <f>E96-#REF!</f>
        <v>#REF!</v>
      </c>
      <c r="K96" s="116" t="e">
        <f>D96-#REF!</f>
        <v>#REF!</v>
      </c>
      <c r="L96" s="116" t="e">
        <f>IF(E96=0,0,(#REF!/E96)*100)</f>
        <v>#REF!</v>
      </c>
      <c r="M96" s="116">
        <f t="shared" si="7"/>
        <v>77997</v>
      </c>
      <c r="N96" s="116">
        <f t="shared" si="8"/>
        <v>0</v>
      </c>
      <c r="O96" s="116">
        <f t="shared" si="9"/>
        <v>100</v>
      </c>
    </row>
    <row r="97" spans="1:15" ht="25.5">
      <c r="A97" s="114" t="s">
        <v>57</v>
      </c>
      <c r="B97" s="115" t="s">
        <v>58</v>
      </c>
      <c r="C97" s="116">
        <v>111500</v>
      </c>
      <c r="D97" s="116">
        <v>111500</v>
      </c>
      <c r="E97" s="121">
        <v>37084</v>
      </c>
      <c r="F97" s="121">
        <v>37084</v>
      </c>
      <c r="G97" s="120">
        <f t="shared" si="10"/>
        <v>100</v>
      </c>
      <c r="H97" s="116">
        <v>0</v>
      </c>
      <c r="I97" s="116">
        <v>0</v>
      </c>
      <c r="J97" s="116" t="e">
        <f>E97-#REF!</f>
        <v>#REF!</v>
      </c>
      <c r="K97" s="116" t="e">
        <f>D97-#REF!</f>
        <v>#REF!</v>
      </c>
      <c r="L97" s="116" t="e">
        <f>IF(E97=0,0,(#REF!/E97)*100)</f>
        <v>#REF!</v>
      </c>
      <c r="M97" s="116">
        <f t="shared" si="7"/>
        <v>74416</v>
      </c>
      <c r="N97" s="116">
        <f t="shared" si="8"/>
        <v>0</v>
      </c>
      <c r="O97" s="116">
        <f t="shared" si="9"/>
        <v>100</v>
      </c>
    </row>
    <row r="98" spans="1:15" ht="12.75">
      <c r="A98" s="111" t="s">
        <v>27</v>
      </c>
      <c r="B98" s="112" t="s">
        <v>73</v>
      </c>
      <c r="C98" s="113">
        <v>336102154</v>
      </c>
      <c r="D98" s="113">
        <v>342545910</v>
      </c>
      <c r="E98" s="120">
        <v>117007428</v>
      </c>
      <c r="F98" s="120">
        <v>97868485.77999997</v>
      </c>
      <c r="G98" s="120">
        <f t="shared" si="10"/>
        <v>83.6429681883102</v>
      </c>
      <c r="H98" s="113">
        <v>975247.41</v>
      </c>
      <c r="I98" s="113">
        <v>3856906.63</v>
      </c>
      <c r="J98" s="113" t="e">
        <f>E98-#REF!</f>
        <v>#REF!</v>
      </c>
      <c r="K98" s="113" t="e">
        <f>D98-#REF!</f>
        <v>#REF!</v>
      </c>
      <c r="L98" s="113" t="e">
        <f>IF(E98=0,0,(#REF!/E98)*100)</f>
        <v>#REF!</v>
      </c>
      <c r="M98" s="113">
        <f t="shared" si="7"/>
        <v>244677424.22000003</v>
      </c>
      <c r="N98" s="113">
        <f t="shared" si="8"/>
        <v>19138942.22000003</v>
      </c>
      <c r="O98" s="113">
        <f t="shared" si="9"/>
        <v>83.6429681883102</v>
      </c>
    </row>
    <row r="99" spans="1:15" ht="12.75">
      <c r="A99" s="117"/>
      <c r="B99" s="117"/>
      <c r="C99" s="117"/>
      <c r="D99" s="117"/>
      <c r="E99" s="122"/>
      <c r="F99" s="122"/>
      <c r="G99" s="122"/>
      <c r="H99" s="117"/>
      <c r="I99" s="117"/>
      <c r="J99" s="117"/>
      <c r="K99" s="117"/>
      <c r="L99" s="117"/>
      <c r="M99" s="117"/>
      <c r="N99" s="117"/>
      <c r="O99" s="117"/>
    </row>
    <row r="100" ht="12.75">
      <c r="A100" s="105" t="s">
        <v>29</v>
      </c>
    </row>
    <row r="101" spans="1:11" ht="18">
      <c r="A101" s="186" t="s">
        <v>135</v>
      </c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</row>
    <row r="102" spans="1:11" ht="12.75">
      <c r="A102" s="187" t="s">
        <v>85</v>
      </c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</row>
    <row r="103" spans="1:11" ht="12.75">
      <c r="A103" s="105" t="s">
        <v>133</v>
      </c>
      <c r="K103" s="109" t="s">
        <v>30</v>
      </c>
    </row>
    <row r="104" spans="1:15" ht="63.75">
      <c r="A104" s="110" t="s">
        <v>31</v>
      </c>
      <c r="B104" s="110" t="s">
        <v>32</v>
      </c>
      <c r="C104" s="110" t="s">
        <v>33</v>
      </c>
      <c r="D104" s="110" t="s">
        <v>34</v>
      </c>
      <c r="E104" s="119" t="s">
        <v>35</v>
      </c>
      <c r="F104" s="119" t="s">
        <v>36</v>
      </c>
      <c r="G104" s="119"/>
      <c r="H104" s="110" t="s">
        <v>37</v>
      </c>
      <c r="I104" s="110" t="s">
        <v>38</v>
      </c>
      <c r="J104" s="110" t="s">
        <v>39</v>
      </c>
      <c r="K104" s="110" t="s">
        <v>84</v>
      </c>
      <c r="L104" s="110" t="s">
        <v>40</v>
      </c>
      <c r="M104" s="110" t="s">
        <v>101</v>
      </c>
      <c r="N104" s="110" t="s">
        <v>102</v>
      </c>
      <c r="O104" s="110" t="s">
        <v>103</v>
      </c>
    </row>
    <row r="105" spans="1:15" ht="25.5">
      <c r="A105" s="114" t="s">
        <v>41</v>
      </c>
      <c r="B105" s="115" t="s">
        <v>42</v>
      </c>
      <c r="C105" s="116">
        <v>279862114</v>
      </c>
      <c r="D105" s="116">
        <v>284122181</v>
      </c>
      <c r="E105" s="121">
        <v>94939876</v>
      </c>
      <c r="F105" s="121">
        <v>81568913.25999996</v>
      </c>
      <c r="G105" s="120">
        <f>F105/E105*100</f>
        <v>85.91638908397138</v>
      </c>
      <c r="H105" s="116">
        <v>632721.11</v>
      </c>
      <c r="I105" s="116">
        <v>3615567.91</v>
      </c>
      <c r="J105" s="116">
        <v>12738241.630000055</v>
      </c>
      <c r="K105" s="116">
        <v>201920546.63000005</v>
      </c>
      <c r="L105" s="116">
        <v>86.58283308691065</v>
      </c>
      <c r="M105" s="116">
        <v>202553267.74000004</v>
      </c>
      <c r="N105" s="116">
        <v>13370962.74000004</v>
      </c>
      <c r="O105" s="116">
        <v>85.91638908397138</v>
      </c>
    </row>
    <row r="106" spans="1:15" ht="25.5">
      <c r="A106" s="114" t="s">
        <v>43</v>
      </c>
      <c r="B106" s="115" t="s">
        <v>44</v>
      </c>
      <c r="C106" s="116">
        <v>16781424</v>
      </c>
      <c r="D106" s="116">
        <v>17581424</v>
      </c>
      <c r="E106" s="121">
        <v>6423741</v>
      </c>
      <c r="F106" s="121">
        <v>4705911.33</v>
      </c>
      <c r="G106" s="120">
        <f aca="true" t="shared" si="11" ref="G106:G169">F106/E106*100</f>
        <v>73.25811127814774</v>
      </c>
      <c r="H106" s="116">
        <v>260945.66</v>
      </c>
      <c r="I106" s="116">
        <v>937.08</v>
      </c>
      <c r="J106" s="116">
        <v>1456884.01</v>
      </c>
      <c r="K106" s="116">
        <v>12614567.01</v>
      </c>
      <c r="L106" s="116">
        <v>77.32031833163884</v>
      </c>
      <c r="M106" s="116">
        <v>12875512.67</v>
      </c>
      <c r="N106" s="116">
        <v>1717829.67</v>
      </c>
      <c r="O106" s="116">
        <v>73.25811127814774</v>
      </c>
    </row>
    <row r="107" spans="1:15" ht="25.5">
      <c r="A107" s="114" t="s">
        <v>45</v>
      </c>
      <c r="B107" s="115" t="s">
        <v>46</v>
      </c>
      <c r="C107" s="116">
        <v>2902226</v>
      </c>
      <c r="D107" s="116">
        <v>2902226</v>
      </c>
      <c r="E107" s="121">
        <v>982419</v>
      </c>
      <c r="F107" s="121">
        <v>783376.86</v>
      </c>
      <c r="G107" s="120">
        <f t="shared" si="11"/>
        <v>79.73958769119896</v>
      </c>
      <c r="H107" s="116">
        <v>137.18</v>
      </c>
      <c r="I107" s="116">
        <v>0</v>
      </c>
      <c r="J107" s="116">
        <v>198904.96</v>
      </c>
      <c r="K107" s="116">
        <v>2118711.96</v>
      </c>
      <c r="L107" s="116">
        <v>79.75355118335456</v>
      </c>
      <c r="M107" s="116">
        <v>2118849.14</v>
      </c>
      <c r="N107" s="116">
        <v>199042.14</v>
      </c>
      <c r="O107" s="116">
        <v>79.73958769119896</v>
      </c>
    </row>
    <row r="108" spans="1:15" ht="25.5">
      <c r="A108" s="114" t="s">
        <v>47</v>
      </c>
      <c r="B108" s="115" t="s">
        <v>48</v>
      </c>
      <c r="C108" s="116">
        <v>2271921</v>
      </c>
      <c r="D108" s="116">
        <v>2405524</v>
      </c>
      <c r="E108" s="121">
        <v>913935</v>
      </c>
      <c r="F108" s="121">
        <v>772871.3</v>
      </c>
      <c r="G108" s="120">
        <f t="shared" si="11"/>
        <v>84.56523713393184</v>
      </c>
      <c r="H108" s="116">
        <v>5980.29</v>
      </c>
      <c r="I108" s="116">
        <v>4687.38</v>
      </c>
      <c r="J108" s="116">
        <v>135083.41</v>
      </c>
      <c r="K108" s="116">
        <v>1626672.41</v>
      </c>
      <c r="L108" s="116">
        <v>85.21958235541915</v>
      </c>
      <c r="M108" s="116">
        <v>1632652.7</v>
      </c>
      <c r="N108" s="116">
        <v>141063.7</v>
      </c>
      <c r="O108" s="116">
        <v>84.56523713393184</v>
      </c>
    </row>
    <row r="109" spans="1:15" ht="25.5">
      <c r="A109" s="114" t="s">
        <v>49</v>
      </c>
      <c r="B109" s="115" t="s">
        <v>50</v>
      </c>
      <c r="C109" s="116">
        <v>7698897</v>
      </c>
      <c r="D109" s="116">
        <v>7758497</v>
      </c>
      <c r="E109" s="121">
        <v>3270288</v>
      </c>
      <c r="F109" s="121">
        <v>2737486.2</v>
      </c>
      <c r="G109" s="120">
        <f t="shared" si="11"/>
        <v>83.70780188166914</v>
      </c>
      <c r="H109" s="116">
        <v>45321.03</v>
      </c>
      <c r="I109" s="116">
        <v>216359.21</v>
      </c>
      <c r="J109" s="116">
        <v>487480.77</v>
      </c>
      <c r="K109" s="116">
        <v>4975689.77</v>
      </c>
      <c r="L109" s="116">
        <v>85.09364404602897</v>
      </c>
      <c r="M109" s="116">
        <v>5021010.8</v>
      </c>
      <c r="N109" s="116">
        <v>532801.8</v>
      </c>
      <c r="O109" s="116">
        <v>83.70780188166914</v>
      </c>
    </row>
    <row r="110" spans="1:15" ht="25.5">
      <c r="A110" s="114" t="s">
        <v>51</v>
      </c>
      <c r="B110" s="115" t="s">
        <v>52</v>
      </c>
      <c r="C110" s="116">
        <v>4696818</v>
      </c>
      <c r="D110" s="116">
        <v>4821810</v>
      </c>
      <c r="E110" s="121">
        <v>2058883</v>
      </c>
      <c r="F110" s="121">
        <v>1624641.97</v>
      </c>
      <c r="G110" s="120">
        <f t="shared" si="11"/>
        <v>78.9089020600005</v>
      </c>
      <c r="H110" s="116">
        <v>2984.73</v>
      </c>
      <c r="I110" s="116">
        <v>6508.31</v>
      </c>
      <c r="J110" s="116">
        <v>431256.3</v>
      </c>
      <c r="K110" s="116">
        <v>3194183.3</v>
      </c>
      <c r="L110" s="116">
        <v>79.05387047248435</v>
      </c>
      <c r="M110" s="116">
        <v>3197168.03</v>
      </c>
      <c r="N110" s="116">
        <v>434241.03</v>
      </c>
      <c r="O110" s="116">
        <v>78.9089020600005</v>
      </c>
    </row>
    <row r="111" spans="1:15" ht="25.5">
      <c r="A111" s="114" t="s">
        <v>53</v>
      </c>
      <c r="B111" s="115" t="s">
        <v>54</v>
      </c>
      <c r="C111" s="116">
        <v>961895</v>
      </c>
      <c r="D111" s="116">
        <v>985095</v>
      </c>
      <c r="E111" s="121">
        <v>352367</v>
      </c>
      <c r="F111" s="121">
        <v>263494.56</v>
      </c>
      <c r="G111" s="120">
        <f t="shared" si="11"/>
        <v>74.77844406542043</v>
      </c>
      <c r="H111" s="116">
        <v>0</v>
      </c>
      <c r="I111" s="116">
        <v>0</v>
      </c>
      <c r="J111" s="116">
        <v>88872.44</v>
      </c>
      <c r="K111" s="116">
        <v>721600.44</v>
      </c>
      <c r="L111" s="116">
        <v>74.77844406542043</v>
      </c>
      <c r="M111" s="116">
        <v>721600.44</v>
      </c>
      <c r="N111" s="116">
        <v>88872.44</v>
      </c>
      <c r="O111" s="116">
        <v>74.77844406542043</v>
      </c>
    </row>
    <row r="112" spans="1:15" ht="25.5">
      <c r="A112" s="114" t="s">
        <v>55</v>
      </c>
      <c r="B112" s="115" t="s">
        <v>56</v>
      </c>
      <c r="C112" s="116">
        <v>1198623</v>
      </c>
      <c r="D112" s="116">
        <v>1234623</v>
      </c>
      <c r="E112" s="121">
        <v>445041</v>
      </c>
      <c r="F112" s="121">
        <v>350311.86</v>
      </c>
      <c r="G112" s="120">
        <f t="shared" si="11"/>
        <v>78.71451394365913</v>
      </c>
      <c r="H112" s="116">
        <v>179.12</v>
      </c>
      <c r="I112" s="116">
        <v>179.12</v>
      </c>
      <c r="J112" s="116">
        <v>94550.02</v>
      </c>
      <c r="K112" s="116">
        <v>884132.02</v>
      </c>
      <c r="L112" s="116">
        <v>78.75476192081179</v>
      </c>
      <c r="M112" s="116">
        <v>884311.14</v>
      </c>
      <c r="N112" s="116">
        <v>94729.14</v>
      </c>
      <c r="O112" s="116">
        <v>78.71451394365913</v>
      </c>
    </row>
    <row r="113" spans="1:15" ht="25.5">
      <c r="A113" s="114" t="s">
        <v>57</v>
      </c>
      <c r="B113" s="115" t="s">
        <v>58</v>
      </c>
      <c r="C113" s="116">
        <v>10502242</v>
      </c>
      <c r="D113" s="116">
        <v>10502242</v>
      </c>
      <c r="E113" s="121">
        <v>3716585</v>
      </c>
      <c r="F113" s="121">
        <v>2272238.28</v>
      </c>
      <c r="G113" s="120">
        <f t="shared" si="11"/>
        <v>61.137799350748054</v>
      </c>
      <c r="H113" s="116">
        <v>6354.24</v>
      </c>
      <c r="I113" s="116">
        <v>1058.24</v>
      </c>
      <c r="J113" s="116">
        <v>1437992.48</v>
      </c>
      <c r="K113" s="116">
        <v>8223649.48</v>
      </c>
      <c r="L113" s="116">
        <v>61.308769206139516</v>
      </c>
      <c r="M113" s="116">
        <v>8230003.720000001</v>
      </c>
      <c r="N113" s="116">
        <v>1444346.72</v>
      </c>
      <c r="O113" s="116">
        <v>61.137799350748054</v>
      </c>
    </row>
    <row r="114" spans="1:15" ht="25.5">
      <c r="A114" s="114" t="s">
        <v>59</v>
      </c>
      <c r="B114" s="115" t="s">
        <v>60</v>
      </c>
      <c r="C114" s="116">
        <v>397391</v>
      </c>
      <c r="D114" s="116">
        <v>417191</v>
      </c>
      <c r="E114" s="121">
        <v>147747</v>
      </c>
      <c r="F114" s="121">
        <v>118691.05</v>
      </c>
      <c r="G114" s="120">
        <f t="shared" si="11"/>
        <v>80.33398309271931</v>
      </c>
      <c r="H114" s="116">
        <v>3206.56</v>
      </c>
      <c r="I114" s="116">
        <v>2906.56</v>
      </c>
      <c r="J114" s="116">
        <v>25849.39</v>
      </c>
      <c r="K114" s="116">
        <v>295293.39</v>
      </c>
      <c r="L114" s="116">
        <v>82.50428773511476</v>
      </c>
      <c r="M114" s="116">
        <v>298499.95</v>
      </c>
      <c r="N114" s="116">
        <v>29055.95</v>
      </c>
      <c r="O114" s="116">
        <v>80.33398309271931</v>
      </c>
    </row>
    <row r="115" spans="1:15" ht="25.5">
      <c r="A115" s="114" t="s">
        <v>61</v>
      </c>
      <c r="B115" s="115" t="s">
        <v>62</v>
      </c>
      <c r="C115" s="116">
        <v>1394027</v>
      </c>
      <c r="D115" s="116">
        <v>1555411</v>
      </c>
      <c r="E115" s="121">
        <v>556373</v>
      </c>
      <c r="F115" s="121">
        <v>456181.56</v>
      </c>
      <c r="G115" s="120">
        <f t="shared" si="11"/>
        <v>81.99203771570511</v>
      </c>
      <c r="H115" s="116">
        <v>1618.45</v>
      </c>
      <c r="I115" s="116">
        <v>0</v>
      </c>
      <c r="J115" s="116">
        <v>98572.99</v>
      </c>
      <c r="K115" s="116">
        <v>1097610.99</v>
      </c>
      <c r="L115" s="116">
        <v>82.28293069577424</v>
      </c>
      <c r="M115" s="116">
        <v>1099229.44</v>
      </c>
      <c r="N115" s="116">
        <v>100191.44</v>
      </c>
      <c r="O115" s="116">
        <v>81.99203771570511</v>
      </c>
    </row>
    <row r="116" spans="1:15" ht="25.5">
      <c r="A116" s="114" t="s">
        <v>63</v>
      </c>
      <c r="B116" s="115" t="s">
        <v>64</v>
      </c>
      <c r="C116" s="116">
        <v>593563</v>
      </c>
      <c r="D116" s="116">
        <v>838563</v>
      </c>
      <c r="E116" s="121">
        <v>279898</v>
      </c>
      <c r="F116" s="121">
        <v>196872.34</v>
      </c>
      <c r="G116" s="120">
        <f t="shared" si="11"/>
        <v>70.33717282724422</v>
      </c>
      <c r="H116" s="116">
        <v>0</v>
      </c>
      <c r="I116" s="116">
        <v>0</v>
      </c>
      <c r="J116" s="116">
        <v>83025.66</v>
      </c>
      <c r="K116" s="116">
        <v>641690.66</v>
      </c>
      <c r="L116" s="116">
        <v>70.33717282724422</v>
      </c>
      <c r="M116" s="116">
        <v>641690.66</v>
      </c>
      <c r="N116" s="116">
        <v>83025.66</v>
      </c>
      <c r="O116" s="116">
        <v>70.33717282724422</v>
      </c>
    </row>
    <row r="117" spans="1:15" ht="25.5">
      <c r="A117" s="114" t="s">
        <v>65</v>
      </c>
      <c r="B117" s="115" t="s">
        <v>66</v>
      </c>
      <c r="C117" s="116">
        <v>671433</v>
      </c>
      <c r="D117" s="116">
        <v>917043</v>
      </c>
      <c r="E117" s="121">
        <v>404889</v>
      </c>
      <c r="F117" s="121">
        <v>301715.46</v>
      </c>
      <c r="G117" s="120">
        <f t="shared" si="11"/>
        <v>74.51806791491002</v>
      </c>
      <c r="H117" s="116">
        <v>0</v>
      </c>
      <c r="I117" s="116">
        <v>0</v>
      </c>
      <c r="J117" s="116">
        <v>103173.54</v>
      </c>
      <c r="K117" s="116">
        <v>615327.54</v>
      </c>
      <c r="L117" s="116">
        <v>74.51806791491002</v>
      </c>
      <c r="M117" s="116">
        <v>615327.54</v>
      </c>
      <c r="N117" s="116">
        <v>103173.54</v>
      </c>
      <c r="O117" s="116">
        <v>74.51806791491002</v>
      </c>
    </row>
    <row r="118" spans="1:15" ht="25.5">
      <c r="A118" s="114" t="s">
        <v>67</v>
      </c>
      <c r="B118" s="115" t="s">
        <v>68</v>
      </c>
      <c r="C118" s="116">
        <v>1082654</v>
      </c>
      <c r="D118" s="116">
        <v>1082654</v>
      </c>
      <c r="E118" s="121">
        <v>381031</v>
      </c>
      <c r="F118" s="121">
        <v>287844.81</v>
      </c>
      <c r="G118" s="120">
        <f t="shared" si="11"/>
        <v>75.54367229962916</v>
      </c>
      <c r="H118" s="116">
        <v>1860.07</v>
      </c>
      <c r="I118" s="116">
        <v>1802.82</v>
      </c>
      <c r="J118" s="116">
        <v>91326.12</v>
      </c>
      <c r="K118" s="116">
        <v>792949.12</v>
      </c>
      <c r="L118" s="116">
        <v>76.03183992903465</v>
      </c>
      <c r="M118" s="116">
        <v>794809.19</v>
      </c>
      <c r="N118" s="116">
        <v>93186.19</v>
      </c>
      <c r="O118" s="116">
        <v>75.54367229962916</v>
      </c>
    </row>
    <row r="119" spans="1:15" ht="25.5">
      <c r="A119" s="114" t="s">
        <v>69</v>
      </c>
      <c r="B119" s="115" t="s">
        <v>70</v>
      </c>
      <c r="C119" s="116">
        <v>424247</v>
      </c>
      <c r="D119" s="116">
        <v>519747</v>
      </c>
      <c r="E119" s="121">
        <v>248291</v>
      </c>
      <c r="F119" s="121">
        <v>177888.24</v>
      </c>
      <c r="G119" s="120">
        <f t="shared" si="11"/>
        <v>71.64506164138047</v>
      </c>
      <c r="H119" s="116">
        <v>8538.97</v>
      </c>
      <c r="I119" s="116">
        <v>1500</v>
      </c>
      <c r="J119" s="116">
        <v>61863.79</v>
      </c>
      <c r="K119" s="116">
        <v>333319.79</v>
      </c>
      <c r="L119" s="116">
        <v>75.0841593130641</v>
      </c>
      <c r="M119" s="116">
        <v>341858.76</v>
      </c>
      <c r="N119" s="116">
        <v>70402.76</v>
      </c>
      <c r="O119" s="116">
        <v>71.64506164138047</v>
      </c>
    </row>
    <row r="120" spans="1:15" ht="25.5">
      <c r="A120" s="114" t="s">
        <v>71</v>
      </c>
      <c r="B120" s="115" t="s">
        <v>72</v>
      </c>
      <c r="C120" s="116">
        <v>4662679</v>
      </c>
      <c r="D120" s="116">
        <v>4901679</v>
      </c>
      <c r="E120" s="121">
        <v>1886064</v>
      </c>
      <c r="F120" s="121">
        <v>1250046.7</v>
      </c>
      <c r="G120" s="120">
        <f t="shared" si="11"/>
        <v>66.27806373484675</v>
      </c>
      <c r="H120" s="116">
        <v>5400</v>
      </c>
      <c r="I120" s="116">
        <v>5400</v>
      </c>
      <c r="J120" s="116">
        <v>630617.3</v>
      </c>
      <c r="K120" s="116">
        <v>3646232.3</v>
      </c>
      <c r="L120" s="116">
        <v>66.56437427361955</v>
      </c>
      <c r="M120" s="116">
        <v>3651632.3</v>
      </c>
      <c r="N120" s="116">
        <v>636017.3</v>
      </c>
      <c r="O120" s="116">
        <v>66.27806373484675</v>
      </c>
    </row>
    <row r="121" spans="1:15" ht="12.75">
      <c r="A121" s="111" t="s">
        <v>27</v>
      </c>
      <c r="B121" s="112" t="s">
        <v>73</v>
      </c>
      <c r="C121" s="113">
        <v>336102154</v>
      </c>
      <c r="D121" s="113">
        <v>342545910</v>
      </c>
      <c r="E121" s="120">
        <v>117007428</v>
      </c>
      <c r="F121" s="120">
        <v>97868485.77999997</v>
      </c>
      <c r="G121" s="120">
        <f t="shared" si="11"/>
        <v>83.6429681883102</v>
      </c>
      <c r="H121" s="113">
        <v>975247.41</v>
      </c>
      <c r="I121" s="113">
        <v>3856906.63</v>
      </c>
      <c r="J121" s="113">
        <v>18163694.810000077</v>
      </c>
      <c r="K121" s="113">
        <v>243702176.81000006</v>
      </c>
      <c r="L121" s="113">
        <v>84.47646006713344</v>
      </c>
      <c r="M121" s="113">
        <v>244677424.22000003</v>
      </c>
      <c r="N121" s="113">
        <v>19138942.22000003</v>
      </c>
      <c r="O121" s="113">
        <v>83.6429681883102</v>
      </c>
    </row>
    <row r="122" spans="1:15" ht="12.75">
      <c r="A122" s="117"/>
      <c r="B122" s="117"/>
      <c r="C122" s="117"/>
      <c r="D122" s="117"/>
      <c r="E122" s="122"/>
      <c r="F122" s="122"/>
      <c r="G122" s="120" t="e">
        <f t="shared" si="11"/>
        <v>#DIV/0!</v>
      </c>
      <c r="H122" s="117"/>
      <c r="I122" s="117"/>
      <c r="J122" s="117"/>
      <c r="K122" s="117"/>
      <c r="L122" s="117"/>
      <c r="M122" s="117"/>
      <c r="N122" s="117"/>
      <c r="O122" s="117"/>
    </row>
    <row r="123" ht="12.75">
      <c r="G123" s="120" t="e">
        <f t="shared" si="11"/>
        <v>#DIV/0!</v>
      </c>
    </row>
    <row r="124" ht="12.75">
      <c r="G124" s="120" t="e">
        <f t="shared" si="11"/>
        <v>#DIV/0!</v>
      </c>
    </row>
    <row r="125" ht="12.75">
      <c r="G125" s="120" t="e">
        <f t="shared" si="11"/>
        <v>#DIV/0!</v>
      </c>
    </row>
    <row r="126" ht="12.75">
      <c r="G126" s="120" t="e">
        <f t="shared" si="11"/>
        <v>#DIV/0!</v>
      </c>
    </row>
    <row r="127" ht="12.75">
      <c r="G127" s="120" t="e">
        <f t="shared" si="11"/>
        <v>#DIV/0!</v>
      </c>
    </row>
    <row r="128" ht="12.75">
      <c r="G128" s="120" t="e">
        <f t="shared" si="11"/>
        <v>#DIV/0!</v>
      </c>
    </row>
    <row r="129" ht="12.75">
      <c r="G129" s="120" t="e">
        <f t="shared" si="11"/>
        <v>#DIV/0!</v>
      </c>
    </row>
    <row r="130" ht="12.75">
      <c r="G130" s="120" t="e">
        <f t="shared" si="11"/>
        <v>#DIV/0!</v>
      </c>
    </row>
    <row r="131" ht="12.75">
      <c r="G131" s="120" t="e">
        <f t="shared" si="11"/>
        <v>#DIV/0!</v>
      </c>
    </row>
    <row r="132" ht="12.75">
      <c r="G132" s="120" t="e">
        <f t="shared" si="11"/>
        <v>#DIV/0!</v>
      </c>
    </row>
    <row r="133" ht="12.75">
      <c r="G133" s="120" t="e">
        <f t="shared" si="11"/>
        <v>#DIV/0!</v>
      </c>
    </row>
    <row r="134" ht="12.75">
      <c r="G134" s="120" t="e">
        <f t="shared" si="11"/>
        <v>#DIV/0!</v>
      </c>
    </row>
    <row r="135" ht="12.75">
      <c r="G135" s="120" t="e">
        <f t="shared" si="11"/>
        <v>#DIV/0!</v>
      </c>
    </row>
    <row r="136" ht="12.75">
      <c r="G136" s="120" t="e">
        <f t="shared" si="11"/>
        <v>#DIV/0!</v>
      </c>
    </row>
    <row r="137" ht="12.75">
      <c r="G137" s="120" t="e">
        <f t="shared" si="11"/>
        <v>#DIV/0!</v>
      </c>
    </row>
    <row r="138" ht="12.75">
      <c r="G138" s="120" t="e">
        <f t="shared" si="11"/>
        <v>#DIV/0!</v>
      </c>
    </row>
    <row r="139" ht="12.75">
      <c r="G139" s="120" t="e">
        <f t="shared" si="11"/>
        <v>#DIV/0!</v>
      </c>
    </row>
    <row r="140" ht="12.75">
      <c r="G140" s="120" t="e">
        <f t="shared" si="11"/>
        <v>#DIV/0!</v>
      </c>
    </row>
    <row r="141" ht="12.75">
      <c r="G141" s="120" t="e">
        <f t="shared" si="11"/>
        <v>#DIV/0!</v>
      </c>
    </row>
    <row r="142" ht="12.75">
      <c r="G142" s="120" t="e">
        <f t="shared" si="11"/>
        <v>#DIV/0!</v>
      </c>
    </row>
    <row r="143" ht="12.75">
      <c r="G143" s="120" t="e">
        <f t="shared" si="11"/>
        <v>#DIV/0!</v>
      </c>
    </row>
    <row r="144" ht="12.75">
      <c r="G144" s="120" t="e">
        <f t="shared" si="11"/>
        <v>#DIV/0!</v>
      </c>
    </row>
    <row r="145" ht="12.75">
      <c r="G145" s="120" t="e">
        <f t="shared" si="11"/>
        <v>#DIV/0!</v>
      </c>
    </row>
    <row r="146" ht="12.75">
      <c r="G146" s="120" t="e">
        <f t="shared" si="11"/>
        <v>#DIV/0!</v>
      </c>
    </row>
    <row r="147" ht="12.75">
      <c r="G147" s="120" t="e">
        <f t="shared" si="11"/>
        <v>#DIV/0!</v>
      </c>
    </row>
    <row r="148" ht="12.75">
      <c r="G148" s="120" t="e">
        <f t="shared" si="11"/>
        <v>#DIV/0!</v>
      </c>
    </row>
    <row r="149" ht="12.75">
      <c r="G149" s="120" t="e">
        <f t="shared" si="11"/>
        <v>#DIV/0!</v>
      </c>
    </row>
    <row r="150" ht="12.75">
      <c r="G150" s="120" t="e">
        <f t="shared" si="11"/>
        <v>#DIV/0!</v>
      </c>
    </row>
    <row r="151" ht="12.75">
      <c r="G151" s="120" t="e">
        <f t="shared" si="11"/>
        <v>#DIV/0!</v>
      </c>
    </row>
    <row r="152" ht="12.75">
      <c r="G152" s="120" t="e">
        <f t="shared" si="11"/>
        <v>#DIV/0!</v>
      </c>
    </row>
    <row r="153" ht="12.75">
      <c r="G153" s="120" t="e">
        <f t="shared" si="11"/>
        <v>#DIV/0!</v>
      </c>
    </row>
    <row r="154" ht="12.75">
      <c r="G154" s="120" t="e">
        <f t="shared" si="11"/>
        <v>#DIV/0!</v>
      </c>
    </row>
    <row r="155" ht="12.75">
      <c r="G155" s="120" t="e">
        <f t="shared" si="11"/>
        <v>#DIV/0!</v>
      </c>
    </row>
    <row r="156" ht="12.75">
      <c r="G156" s="120" t="e">
        <f t="shared" si="11"/>
        <v>#DIV/0!</v>
      </c>
    </row>
    <row r="157" ht="12.75">
      <c r="G157" s="120" t="e">
        <f t="shared" si="11"/>
        <v>#DIV/0!</v>
      </c>
    </row>
    <row r="158" ht="12.75">
      <c r="G158" s="120" t="e">
        <f t="shared" si="11"/>
        <v>#DIV/0!</v>
      </c>
    </row>
    <row r="159" ht="12.75">
      <c r="G159" s="120" t="e">
        <f t="shared" si="11"/>
        <v>#DIV/0!</v>
      </c>
    </row>
    <row r="160" ht="12.75">
      <c r="G160" s="120" t="e">
        <f t="shared" si="11"/>
        <v>#DIV/0!</v>
      </c>
    </row>
    <row r="161" ht="12.75">
      <c r="G161" s="120" t="e">
        <f t="shared" si="11"/>
        <v>#DIV/0!</v>
      </c>
    </row>
    <row r="162" ht="12.75">
      <c r="G162" s="120" t="e">
        <f t="shared" si="11"/>
        <v>#DIV/0!</v>
      </c>
    </row>
    <row r="163" ht="12.75">
      <c r="G163" s="120" t="e">
        <f t="shared" si="11"/>
        <v>#DIV/0!</v>
      </c>
    </row>
    <row r="164" ht="12.75">
      <c r="G164" s="120" t="e">
        <f t="shared" si="11"/>
        <v>#DIV/0!</v>
      </c>
    </row>
    <row r="165" ht="12.75">
      <c r="G165" s="120" t="e">
        <f t="shared" si="11"/>
        <v>#DIV/0!</v>
      </c>
    </row>
    <row r="166" ht="12.75">
      <c r="G166" s="120" t="e">
        <f t="shared" si="11"/>
        <v>#DIV/0!</v>
      </c>
    </row>
    <row r="167" ht="12.75">
      <c r="G167" s="120" t="e">
        <f t="shared" si="11"/>
        <v>#DIV/0!</v>
      </c>
    </row>
    <row r="168" ht="12.75">
      <c r="G168" s="120" t="e">
        <f t="shared" si="11"/>
        <v>#DIV/0!</v>
      </c>
    </row>
    <row r="169" ht="12.75">
      <c r="G169" s="120" t="e">
        <f t="shared" si="11"/>
        <v>#DIV/0!</v>
      </c>
    </row>
    <row r="170" ht="12.75">
      <c r="G170" s="120" t="e">
        <f aca="true" t="shared" si="12" ref="G170:G196">F170/E170*100</f>
        <v>#DIV/0!</v>
      </c>
    </row>
    <row r="171" ht="12.75">
      <c r="G171" s="120" t="e">
        <f t="shared" si="12"/>
        <v>#DIV/0!</v>
      </c>
    </row>
    <row r="172" ht="12.75">
      <c r="G172" s="120" t="e">
        <f t="shared" si="12"/>
        <v>#DIV/0!</v>
      </c>
    </row>
    <row r="173" ht="12.75">
      <c r="G173" s="120" t="e">
        <f t="shared" si="12"/>
        <v>#DIV/0!</v>
      </c>
    </row>
    <row r="174" ht="12.75">
      <c r="G174" s="120" t="e">
        <f t="shared" si="12"/>
        <v>#DIV/0!</v>
      </c>
    </row>
    <row r="175" ht="12.75">
      <c r="G175" s="120" t="e">
        <f t="shared" si="12"/>
        <v>#DIV/0!</v>
      </c>
    </row>
    <row r="176" ht="12.75">
      <c r="G176" s="120" t="e">
        <f t="shared" si="12"/>
        <v>#DIV/0!</v>
      </c>
    </row>
    <row r="177" ht="12.75">
      <c r="G177" s="120" t="e">
        <f t="shared" si="12"/>
        <v>#DIV/0!</v>
      </c>
    </row>
    <row r="178" ht="12.75">
      <c r="G178" s="120" t="e">
        <f t="shared" si="12"/>
        <v>#DIV/0!</v>
      </c>
    </row>
    <row r="179" ht="12.75">
      <c r="G179" s="120" t="e">
        <f t="shared" si="12"/>
        <v>#DIV/0!</v>
      </c>
    </row>
    <row r="180" ht="12.75">
      <c r="G180" s="120" t="e">
        <f t="shared" si="12"/>
        <v>#DIV/0!</v>
      </c>
    </row>
    <row r="181" ht="12.75">
      <c r="G181" s="120" t="e">
        <f t="shared" si="12"/>
        <v>#DIV/0!</v>
      </c>
    </row>
    <row r="182" ht="12.75">
      <c r="G182" s="120" t="e">
        <f t="shared" si="12"/>
        <v>#DIV/0!</v>
      </c>
    </row>
    <row r="183" ht="12.75">
      <c r="G183" s="120" t="e">
        <f t="shared" si="12"/>
        <v>#DIV/0!</v>
      </c>
    </row>
    <row r="184" ht="12.75">
      <c r="G184" s="120" t="e">
        <f t="shared" si="12"/>
        <v>#DIV/0!</v>
      </c>
    </row>
    <row r="185" ht="12.75">
      <c r="G185" s="120" t="e">
        <f t="shared" si="12"/>
        <v>#DIV/0!</v>
      </c>
    </row>
    <row r="186" ht="12.75">
      <c r="G186" s="120" t="e">
        <f t="shared" si="12"/>
        <v>#DIV/0!</v>
      </c>
    </row>
    <row r="187" ht="12.75">
      <c r="G187" s="120" t="e">
        <f t="shared" si="12"/>
        <v>#DIV/0!</v>
      </c>
    </row>
    <row r="188" ht="12.75">
      <c r="G188" s="120" t="e">
        <f t="shared" si="12"/>
        <v>#DIV/0!</v>
      </c>
    </row>
    <row r="189" ht="12.75">
      <c r="G189" s="120" t="e">
        <f t="shared" si="12"/>
        <v>#DIV/0!</v>
      </c>
    </row>
    <row r="190" ht="12.75">
      <c r="G190" s="120" t="e">
        <f t="shared" si="12"/>
        <v>#DIV/0!</v>
      </c>
    </row>
    <row r="191" ht="12.75">
      <c r="G191" s="120" t="e">
        <f t="shared" si="12"/>
        <v>#DIV/0!</v>
      </c>
    </row>
    <row r="192" ht="12.75">
      <c r="G192" s="120" t="e">
        <f t="shared" si="12"/>
        <v>#DIV/0!</v>
      </c>
    </row>
    <row r="193" ht="12.75">
      <c r="G193" s="120" t="e">
        <f t="shared" si="12"/>
        <v>#DIV/0!</v>
      </c>
    </row>
    <row r="194" ht="12.75">
      <c r="G194" s="120" t="e">
        <f t="shared" si="12"/>
        <v>#DIV/0!</v>
      </c>
    </row>
    <row r="195" ht="12.75">
      <c r="G195" s="120" t="e">
        <f t="shared" si="12"/>
        <v>#DIV/0!</v>
      </c>
    </row>
    <row r="196" ht="12.75">
      <c r="G196" s="120" t="e">
        <f t="shared" si="12"/>
        <v>#DIV/0!</v>
      </c>
    </row>
  </sheetData>
  <mergeCells count="4">
    <mergeCell ref="A2:K2"/>
    <mergeCell ref="A3:K3"/>
    <mergeCell ref="A101:K101"/>
    <mergeCell ref="A102:K102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N25"/>
  <sheetViews>
    <sheetView workbookViewId="0" topLeftCell="A1">
      <pane xSplit="2" ySplit="7" topLeftCell="FA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L25" sqref="FL25:FM25"/>
    </sheetView>
  </sheetViews>
  <sheetFormatPr defaultColWidth="9.140625" defaultRowHeight="12.75"/>
  <cols>
    <col min="1" max="1" width="30.7109375" style="10" bestFit="1" customWidth="1"/>
    <col min="2" max="168" width="9.140625" style="10" customWidth="1"/>
    <col min="169" max="169" width="12.421875" style="10" customWidth="1"/>
    <col min="170" max="16384" width="9.140625" style="10" customWidth="1"/>
  </cols>
  <sheetData>
    <row r="1" ht="12.75">
      <c r="A1" s="10" t="s">
        <v>133</v>
      </c>
    </row>
    <row r="2" spans="1:15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3.25">
      <c r="A3" s="190" t="s">
        <v>80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8">
      <c r="A5" s="192" t="s">
        <v>134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7" spans="1:169" ht="12.75">
      <c r="A7" s="36" t="s">
        <v>0</v>
      </c>
      <c r="B7" s="188">
        <v>10000000</v>
      </c>
      <c r="C7" s="189"/>
      <c r="D7" s="188">
        <v>11000000</v>
      </c>
      <c r="E7" s="189"/>
      <c r="F7" s="188">
        <v>11010000</v>
      </c>
      <c r="G7" s="189"/>
      <c r="H7" s="188">
        <v>11010100</v>
      </c>
      <c r="I7" s="189"/>
      <c r="J7" s="188">
        <v>11010200</v>
      </c>
      <c r="K7" s="189"/>
      <c r="L7" s="188">
        <v>11010300</v>
      </c>
      <c r="M7" s="189"/>
      <c r="N7" s="188">
        <v>11010400</v>
      </c>
      <c r="O7" s="189"/>
      <c r="P7" s="188">
        <v>11010500</v>
      </c>
      <c r="Q7" s="189"/>
      <c r="R7" s="188">
        <v>11010900</v>
      </c>
      <c r="S7" s="189"/>
      <c r="T7" s="188">
        <v>11020000</v>
      </c>
      <c r="U7" s="189"/>
      <c r="V7" s="188">
        <v>11020200</v>
      </c>
      <c r="W7" s="189"/>
      <c r="X7" s="188">
        <v>13000000</v>
      </c>
      <c r="Y7" s="189"/>
      <c r="Z7" s="188">
        <v>13010000</v>
      </c>
      <c r="AA7" s="189"/>
      <c r="AB7" s="188">
        <v>13010200</v>
      </c>
      <c r="AC7" s="189"/>
      <c r="AD7" s="188">
        <v>14000000</v>
      </c>
      <c r="AE7" s="189"/>
      <c r="AF7" s="188">
        <v>14040000</v>
      </c>
      <c r="AG7" s="189"/>
      <c r="AH7" s="188">
        <v>18000000</v>
      </c>
      <c r="AI7" s="189"/>
      <c r="AJ7" s="188">
        <v>18010000</v>
      </c>
      <c r="AK7" s="189"/>
      <c r="AL7" s="188">
        <v>18010100</v>
      </c>
      <c r="AM7" s="189"/>
      <c r="AN7" s="188">
        <v>18010200</v>
      </c>
      <c r="AO7" s="189"/>
      <c r="AP7" s="188">
        <v>18010300</v>
      </c>
      <c r="AQ7" s="189"/>
      <c r="AR7" s="188">
        <v>18010400</v>
      </c>
      <c r="AS7" s="189"/>
      <c r="AT7" s="188">
        <v>18010500</v>
      </c>
      <c r="AU7" s="189"/>
      <c r="AV7" s="188">
        <v>18010600</v>
      </c>
      <c r="AW7" s="189"/>
      <c r="AX7" s="188">
        <v>18010700</v>
      </c>
      <c r="AY7" s="189"/>
      <c r="AZ7" s="188">
        <v>18010900</v>
      </c>
      <c r="BA7" s="189"/>
      <c r="BB7" s="188">
        <v>18011000</v>
      </c>
      <c r="BC7" s="189"/>
      <c r="BD7" s="188">
        <v>18030000</v>
      </c>
      <c r="BE7" s="189"/>
      <c r="BF7" s="188">
        <v>18030200</v>
      </c>
      <c r="BG7" s="189"/>
      <c r="BH7" s="188">
        <v>18040000</v>
      </c>
      <c r="BI7" s="189"/>
      <c r="BJ7" s="188">
        <v>18040100</v>
      </c>
      <c r="BK7" s="189"/>
      <c r="BL7" s="188">
        <v>18040200</v>
      </c>
      <c r="BM7" s="189"/>
      <c r="BN7" s="188">
        <v>18040600</v>
      </c>
      <c r="BO7" s="189"/>
      <c r="BP7" s="188">
        <v>18040700</v>
      </c>
      <c r="BQ7" s="189"/>
      <c r="BR7" s="188">
        <v>18040800</v>
      </c>
      <c r="BS7" s="189"/>
      <c r="BT7" s="188">
        <v>18041400</v>
      </c>
      <c r="BU7" s="189"/>
      <c r="BV7" s="188">
        <v>18050000</v>
      </c>
      <c r="BW7" s="189"/>
      <c r="BX7" s="188">
        <v>18050200</v>
      </c>
      <c r="BY7" s="189"/>
      <c r="BZ7" s="188">
        <v>18050300</v>
      </c>
      <c r="CA7" s="189"/>
      <c r="CB7" s="188">
        <v>18050400</v>
      </c>
      <c r="CC7" s="189"/>
      <c r="CD7" s="188">
        <v>18050500</v>
      </c>
      <c r="CE7" s="189"/>
      <c r="CF7" s="188">
        <v>19000000</v>
      </c>
      <c r="CG7" s="189"/>
      <c r="CH7" s="188">
        <v>19010000</v>
      </c>
      <c r="CI7" s="189"/>
      <c r="CJ7" s="188">
        <v>19010100</v>
      </c>
      <c r="CK7" s="189"/>
      <c r="CL7" s="188">
        <v>19010200</v>
      </c>
      <c r="CM7" s="189"/>
      <c r="CN7" s="188">
        <v>19010300</v>
      </c>
      <c r="CO7" s="189"/>
      <c r="CP7" s="188">
        <v>20000000</v>
      </c>
      <c r="CQ7" s="189"/>
      <c r="CR7" s="188">
        <v>21000000</v>
      </c>
      <c r="CS7" s="189"/>
      <c r="CT7" s="188">
        <v>21010000</v>
      </c>
      <c r="CU7" s="189"/>
      <c r="CV7" s="188">
        <v>21010300</v>
      </c>
      <c r="CW7" s="189"/>
      <c r="CX7" s="188">
        <v>21080000</v>
      </c>
      <c r="CY7" s="189"/>
      <c r="CZ7" s="188">
        <v>21081100</v>
      </c>
      <c r="DA7" s="189"/>
      <c r="DB7" s="188">
        <v>22000000</v>
      </c>
      <c r="DC7" s="189"/>
      <c r="DD7" s="188">
        <v>22010000</v>
      </c>
      <c r="DE7" s="189"/>
      <c r="DF7" s="188">
        <v>22012500</v>
      </c>
      <c r="DG7" s="189"/>
      <c r="DH7" s="188">
        <v>22080000</v>
      </c>
      <c r="DI7" s="189"/>
      <c r="DJ7" s="188">
        <v>22080400</v>
      </c>
      <c r="DK7" s="189"/>
      <c r="DL7" s="188">
        <v>22090000</v>
      </c>
      <c r="DM7" s="189"/>
      <c r="DN7" s="188">
        <v>22090100</v>
      </c>
      <c r="DO7" s="189"/>
      <c r="DP7" s="188">
        <v>22090200</v>
      </c>
      <c r="DQ7" s="189"/>
      <c r="DR7" s="188">
        <v>22090300</v>
      </c>
      <c r="DS7" s="189"/>
      <c r="DT7" s="188">
        <v>22090400</v>
      </c>
      <c r="DU7" s="189"/>
      <c r="DV7" s="188">
        <v>24000000</v>
      </c>
      <c r="DW7" s="189"/>
      <c r="DX7" s="188">
        <v>24060000</v>
      </c>
      <c r="DY7" s="189"/>
      <c r="DZ7" s="188">
        <v>24060300</v>
      </c>
      <c r="EA7" s="189"/>
      <c r="EB7" s="188">
        <v>30000000</v>
      </c>
      <c r="EC7" s="189"/>
      <c r="ED7" s="188">
        <v>31000000</v>
      </c>
      <c r="EE7" s="189"/>
      <c r="EF7" s="188">
        <v>31010200</v>
      </c>
      <c r="EG7" s="189"/>
      <c r="EH7" s="188">
        <v>40000000</v>
      </c>
      <c r="EI7" s="189"/>
      <c r="EJ7" s="188">
        <v>41000000</v>
      </c>
      <c r="EK7" s="189"/>
      <c r="EL7" s="188">
        <v>41020000</v>
      </c>
      <c r="EM7" s="189"/>
      <c r="EN7" s="188">
        <v>41020100</v>
      </c>
      <c r="EO7" s="189"/>
      <c r="EP7" s="188">
        <v>41030000</v>
      </c>
      <c r="EQ7" s="189"/>
      <c r="ER7" s="188">
        <v>41030300</v>
      </c>
      <c r="ES7" s="189"/>
      <c r="ET7" s="188">
        <v>41030600</v>
      </c>
      <c r="EU7" s="189"/>
      <c r="EV7" s="188">
        <v>41030800</v>
      </c>
      <c r="EW7" s="189"/>
      <c r="EX7" s="188">
        <v>41030900</v>
      </c>
      <c r="EY7" s="189"/>
      <c r="EZ7" s="188">
        <v>41031000</v>
      </c>
      <c r="FA7" s="189"/>
      <c r="FB7" s="188">
        <v>41033900</v>
      </c>
      <c r="FC7" s="189"/>
      <c r="FD7" s="188">
        <v>41034200</v>
      </c>
      <c r="FE7" s="189"/>
      <c r="FF7" s="188">
        <v>41035000</v>
      </c>
      <c r="FG7" s="189"/>
      <c r="FH7" s="188">
        <v>41035800</v>
      </c>
      <c r="FI7" s="189"/>
      <c r="FJ7" s="188" t="s">
        <v>1</v>
      </c>
      <c r="FK7" s="189"/>
      <c r="FL7" s="188" t="s">
        <v>83</v>
      </c>
      <c r="FM7" s="189"/>
    </row>
    <row r="8" spans="1:169" ht="12.75">
      <c r="A8" s="36"/>
      <c r="B8" s="37" t="s">
        <v>81</v>
      </c>
      <c r="C8" s="37" t="s">
        <v>82</v>
      </c>
      <c r="D8" s="37" t="s">
        <v>81</v>
      </c>
      <c r="E8" s="37" t="s">
        <v>82</v>
      </c>
      <c r="F8" s="37" t="s">
        <v>81</v>
      </c>
      <c r="G8" s="37" t="s">
        <v>82</v>
      </c>
      <c r="H8" s="37" t="s">
        <v>81</v>
      </c>
      <c r="I8" s="37" t="s">
        <v>82</v>
      </c>
      <c r="J8" s="37" t="s">
        <v>81</v>
      </c>
      <c r="K8" s="37" t="s">
        <v>82</v>
      </c>
      <c r="L8" s="37" t="s">
        <v>81</v>
      </c>
      <c r="M8" s="37" t="s">
        <v>82</v>
      </c>
      <c r="N8" s="37" t="s">
        <v>81</v>
      </c>
      <c r="O8" s="37" t="s">
        <v>82</v>
      </c>
      <c r="P8" s="37" t="s">
        <v>81</v>
      </c>
      <c r="Q8" s="37" t="s">
        <v>82</v>
      </c>
      <c r="R8" s="37" t="s">
        <v>81</v>
      </c>
      <c r="S8" s="37" t="s">
        <v>82</v>
      </c>
      <c r="T8" s="37" t="s">
        <v>81</v>
      </c>
      <c r="U8" s="37" t="s">
        <v>82</v>
      </c>
      <c r="V8" s="37" t="s">
        <v>81</v>
      </c>
      <c r="W8" s="37" t="s">
        <v>82</v>
      </c>
      <c r="X8" s="37" t="s">
        <v>81</v>
      </c>
      <c r="Y8" s="37" t="s">
        <v>82</v>
      </c>
      <c r="Z8" s="37" t="s">
        <v>81</v>
      </c>
      <c r="AA8" s="37" t="s">
        <v>82</v>
      </c>
      <c r="AB8" s="37" t="s">
        <v>81</v>
      </c>
      <c r="AC8" s="37" t="s">
        <v>82</v>
      </c>
      <c r="AD8" s="37" t="s">
        <v>81</v>
      </c>
      <c r="AE8" s="37" t="s">
        <v>82</v>
      </c>
      <c r="AF8" s="37" t="s">
        <v>81</v>
      </c>
      <c r="AG8" s="37" t="s">
        <v>82</v>
      </c>
      <c r="AH8" s="37" t="s">
        <v>81</v>
      </c>
      <c r="AI8" s="37" t="s">
        <v>82</v>
      </c>
      <c r="AJ8" s="37" t="s">
        <v>81</v>
      </c>
      <c r="AK8" s="37" t="s">
        <v>82</v>
      </c>
      <c r="AL8" s="37" t="s">
        <v>81</v>
      </c>
      <c r="AM8" s="37" t="s">
        <v>82</v>
      </c>
      <c r="AN8" s="37" t="s">
        <v>81</v>
      </c>
      <c r="AO8" s="37" t="s">
        <v>82</v>
      </c>
      <c r="AP8" s="37" t="s">
        <v>81</v>
      </c>
      <c r="AQ8" s="37" t="s">
        <v>82</v>
      </c>
      <c r="AR8" s="37" t="s">
        <v>81</v>
      </c>
      <c r="AS8" s="37" t="s">
        <v>82</v>
      </c>
      <c r="AT8" s="37" t="s">
        <v>81</v>
      </c>
      <c r="AU8" s="37" t="s">
        <v>82</v>
      </c>
      <c r="AV8" s="37" t="s">
        <v>81</v>
      </c>
      <c r="AW8" s="37" t="s">
        <v>82</v>
      </c>
      <c r="AX8" s="37" t="s">
        <v>81</v>
      </c>
      <c r="AY8" s="37" t="s">
        <v>82</v>
      </c>
      <c r="AZ8" s="37" t="s">
        <v>81</v>
      </c>
      <c r="BA8" s="37" t="s">
        <v>82</v>
      </c>
      <c r="BB8" s="37" t="s">
        <v>81</v>
      </c>
      <c r="BC8" s="37" t="s">
        <v>82</v>
      </c>
      <c r="BD8" s="37" t="s">
        <v>81</v>
      </c>
      <c r="BE8" s="37" t="s">
        <v>82</v>
      </c>
      <c r="BF8" s="37" t="s">
        <v>81</v>
      </c>
      <c r="BG8" s="37" t="s">
        <v>82</v>
      </c>
      <c r="BH8" s="37" t="s">
        <v>81</v>
      </c>
      <c r="BI8" s="37" t="s">
        <v>82</v>
      </c>
      <c r="BJ8" s="37" t="s">
        <v>81</v>
      </c>
      <c r="BK8" s="37" t="s">
        <v>82</v>
      </c>
      <c r="BL8" s="37" t="s">
        <v>81</v>
      </c>
      <c r="BM8" s="37" t="s">
        <v>82</v>
      </c>
      <c r="BN8" s="37" t="s">
        <v>81</v>
      </c>
      <c r="BO8" s="37" t="s">
        <v>82</v>
      </c>
      <c r="BP8" s="37" t="s">
        <v>81</v>
      </c>
      <c r="BQ8" s="37" t="s">
        <v>82</v>
      </c>
      <c r="BR8" s="37" t="s">
        <v>81</v>
      </c>
      <c r="BS8" s="37" t="s">
        <v>82</v>
      </c>
      <c r="BT8" s="37" t="s">
        <v>81</v>
      </c>
      <c r="BU8" s="37" t="s">
        <v>82</v>
      </c>
      <c r="BV8" s="37" t="s">
        <v>81</v>
      </c>
      <c r="BW8" s="37" t="s">
        <v>82</v>
      </c>
      <c r="BX8" s="37" t="s">
        <v>81</v>
      </c>
      <c r="BY8" s="37" t="s">
        <v>82</v>
      </c>
      <c r="BZ8" s="37" t="s">
        <v>81</v>
      </c>
      <c r="CA8" s="37" t="s">
        <v>82</v>
      </c>
      <c r="CB8" s="37" t="s">
        <v>81</v>
      </c>
      <c r="CC8" s="37" t="s">
        <v>82</v>
      </c>
      <c r="CD8" s="37" t="s">
        <v>81</v>
      </c>
      <c r="CE8" s="37" t="s">
        <v>82</v>
      </c>
      <c r="CF8" s="37" t="s">
        <v>81</v>
      </c>
      <c r="CG8" s="37" t="s">
        <v>82</v>
      </c>
      <c r="CH8" s="37" t="s">
        <v>81</v>
      </c>
      <c r="CI8" s="37" t="s">
        <v>82</v>
      </c>
      <c r="CJ8" s="37" t="s">
        <v>81</v>
      </c>
      <c r="CK8" s="37" t="s">
        <v>82</v>
      </c>
      <c r="CL8" s="37" t="s">
        <v>81</v>
      </c>
      <c r="CM8" s="37" t="s">
        <v>82</v>
      </c>
      <c r="CN8" s="37" t="s">
        <v>81</v>
      </c>
      <c r="CO8" s="37" t="s">
        <v>82</v>
      </c>
      <c r="CP8" s="37" t="s">
        <v>81</v>
      </c>
      <c r="CQ8" s="37" t="s">
        <v>82</v>
      </c>
      <c r="CR8" s="37" t="s">
        <v>81</v>
      </c>
      <c r="CS8" s="37" t="s">
        <v>82</v>
      </c>
      <c r="CT8" s="37" t="s">
        <v>81</v>
      </c>
      <c r="CU8" s="37" t="s">
        <v>82</v>
      </c>
      <c r="CV8" s="37" t="s">
        <v>81</v>
      </c>
      <c r="CW8" s="37" t="s">
        <v>82</v>
      </c>
      <c r="CX8" s="37" t="s">
        <v>81</v>
      </c>
      <c r="CY8" s="37" t="s">
        <v>82</v>
      </c>
      <c r="CZ8" s="37" t="s">
        <v>81</v>
      </c>
      <c r="DA8" s="37" t="s">
        <v>82</v>
      </c>
      <c r="DB8" s="37" t="s">
        <v>81</v>
      </c>
      <c r="DC8" s="37" t="s">
        <v>82</v>
      </c>
      <c r="DD8" s="37" t="s">
        <v>81</v>
      </c>
      <c r="DE8" s="37" t="s">
        <v>82</v>
      </c>
      <c r="DF8" s="37" t="s">
        <v>81</v>
      </c>
      <c r="DG8" s="37" t="s">
        <v>82</v>
      </c>
      <c r="DH8" s="37" t="s">
        <v>81</v>
      </c>
      <c r="DI8" s="37" t="s">
        <v>82</v>
      </c>
      <c r="DJ8" s="37" t="s">
        <v>81</v>
      </c>
      <c r="DK8" s="37" t="s">
        <v>82</v>
      </c>
      <c r="DL8" s="37" t="s">
        <v>81</v>
      </c>
      <c r="DM8" s="37" t="s">
        <v>82</v>
      </c>
      <c r="DN8" s="37" t="s">
        <v>81</v>
      </c>
      <c r="DO8" s="37" t="s">
        <v>82</v>
      </c>
      <c r="DP8" s="37" t="s">
        <v>81</v>
      </c>
      <c r="DQ8" s="37" t="s">
        <v>82</v>
      </c>
      <c r="DR8" s="37" t="s">
        <v>81</v>
      </c>
      <c r="DS8" s="37" t="s">
        <v>82</v>
      </c>
      <c r="DT8" s="37" t="s">
        <v>81</v>
      </c>
      <c r="DU8" s="37" t="s">
        <v>82</v>
      </c>
      <c r="DV8" s="37" t="s">
        <v>81</v>
      </c>
      <c r="DW8" s="37" t="s">
        <v>82</v>
      </c>
      <c r="DX8" s="37" t="s">
        <v>81</v>
      </c>
      <c r="DY8" s="37" t="s">
        <v>82</v>
      </c>
      <c r="DZ8" s="37" t="s">
        <v>81</v>
      </c>
      <c r="EA8" s="37" t="s">
        <v>82</v>
      </c>
      <c r="EB8" s="37" t="s">
        <v>81</v>
      </c>
      <c r="EC8" s="37" t="s">
        <v>82</v>
      </c>
      <c r="ED8" s="37" t="s">
        <v>81</v>
      </c>
      <c r="EE8" s="37" t="s">
        <v>82</v>
      </c>
      <c r="EF8" s="37" t="s">
        <v>81</v>
      </c>
      <c r="EG8" s="37" t="s">
        <v>82</v>
      </c>
      <c r="EH8" s="37" t="s">
        <v>81</v>
      </c>
      <c r="EI8" s="37" t="s">
        <v>82</v>
      </c>
      <c r="EJ8" s="37" t="s">
        <v>81</v>
      </c>
      <c r="EK8" s="37" t="s">
        <v>82</v>
      </c>
      <c r="EL8" s="37" t="s">
        <v>81</v>
      </c>
      <c r="EM8" s="37" t="s">
        <v>82</v>
      </c>
      <c r="EN8" s="37" t="s">
        <v>81</v>
      </c>
      <c r="EO8" s="37" t="s">
        <v>82</v>
      </c>
      <c r="EP8" s="37" t="s">
        <v>81</v>
      </c>
      <c r="EQ8" s="37" t="s">
        <v>82</v>
      </c>
      <c r="ER8" s="37" t="s">
        <v>81</v>
      </c>
      <c r="ES8" s="37" t="s">
        <v>82</v>
      </c>
      <c r="ET8" s="37" t="s">
        <v>81</v>
      </c>
      <c r="EU8" s="37" t="s">
        <v>82</v>
      </c>
      <c r="EV8" s="37" t="s">
        <v>81</v>
      </c>
      <c r="EW8" s="37" t="s">
        <v>82</v>
      </c>
      <c r="EX8" s="37" t="s">
        <v>81</v>
      </c>
      <c r="EY8" s="37" t="s">
        <v>82</v>
      </c>
      <c r="EZ8" s="37" t="s">
        <v>81</v>
      </c>
      <c r="FA8" s="37" t="s">
        <v>82</v>
      </c>
      <c r="FB8" s="37" t="s">
        <v>81</v>
      </c>
      <c r="FC8" s="37" t="s">
        <v>82</v>
      </c>
      <c r="FD8" s="37" t="s">
        <v>81</v>
      </c>
      <c r="FE8" s="37" t="s">
        <v>82</v>
      </c>
      <c r="FF8" s="37" t="s">
        <v>81</v>
      </c>
      <c r="FG8" s="37" t="s">
        <v>82</v>
      </c>
      <c r="FH8" s="37" t="s">
        <v>81</v>
      </c>
      <c r="FI8" s="37" t="s">
        <v>82</v>
      </c>
      <c r="FJ8" s="37" t="s">
        <v>81</v>
      </c>
      <c r="FK8" s="37" t="s">
        <v>82</v>
      </c>
      <c r="FL8" s="37" t="s">
        <v>81</v>
      </c>
      <c r="FM8" s="37" t="s">
        <v>82</v>
      </c>
    </row>
    <row r="9" spans="1:170" ht="12.75">
      <c r="A9" s="36" t="s">
        <v>2</v>
      </c>
      <c r="B9" s="36">
        <v>16497927</v>
      </c>
      <c r="C9" s="36">
        <v>15222283.87</v>
      </c>
      <c r="D9" s="36">
        <v>16497927</v>
      </c>
      <c r="E9" s="36">
        <v>15222283.87</v>
      </c>
      <c r="F9" s="36">
        <v>16489427</v>
      </c>
      <c r="G9" s="36">
        <v>15200888.17</v>
      </c>
      <c r="H9" s="36">
        <v>14194795</v>
      </c>
      <c r="I9" s="36">
        <v>14099325.88</v>
      </c>
      <c r="J9" s="36">
        <v>373600</v>
      </c>
      <c r="K9" s="36">
        <v>320640.85</v>
      </c>
      <c r="L9" s="36"/>
      <c r="M9" s="36">
        <v>101.73</v>
      </c>
      <c r="N9" s="36">
        <v>1444812</v>
      </c>
      <c r="O9" s="36">
        <v>214180.63</v>
      </c>
      <c r="P9" s="36">
        <v>476220</v>
      </c>
      <c r="Q9" s="36">
        <v>404747.18</v>
      </c>
      <c r="R9" s="36"/>
      <c r="S9" s="36">
        <v>161891.9</v>
      </c>
      <c r="T9" s="36">
        <v>8500</v>
      </c>
      <c r="U9" s="36">
        <v>21395.7</v>
      </c>
      <c r="V9" s="36">
        <v>8500</v>
      </c>
      <c r="W9" s="36">
        <v>21395.7</v>
      </c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>
        <v>35016</v>
      </c>
      <c r="CQ9" s="36">
        <v>57480.51</v>
      </c>
      <c r="CR9" s="36"/>
      <c r="CS9" s="36">
        <v>9028</v>
      </c>
      <c r="CT9" s="36"/>
      <c r="CU9" s="36">
        <v>1020</v>
      </c>
      <c r="CV9" s="36"/>
      <c r="CW9" s="36">
        <v>1020</v>
      </c>
      <c r="CX9" s="36"/>
      <c r="CY9" s="36">
        <v>8008</v>
      </c>
      <c r="CZ9" s="36"/>
      <c r="DA9" s="36">
        <v>8008</v>
      </c>
      <c r="DB9" s="36">
        <v>30000</v>
      </c>
      <c r="DC9" s="36">
        <v>17819.02</v>
      </c>
      <c r="DD9" s="36"/>
      <c r="DE9" s="36"/>
      <c r="DF9" s="36"/>
      <c r="DG9" s="36"/>
      <c r="DH9" s="36">
        <v>30000</v>
      </c>
      <c r="DI9" s="36">
        <v>17819.02</v>
      </c>
      <c r="DJ9" s="36">
        <v>30000</v>
      </c>
      <c r="DK9" s="36">
        <v>17819.02</v>
      </c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>
        <v>5016</v>
      </c>
      <c r="DW9" s="36">
        <v>30633.49</v>
      </c>
      <c r="DX9" s="36">
        <v>5016</v>
      </c>
      <c r="DY9" s="36">
        <v>30633.49</v>
      </c>
      <c r="DZ9" s="36">
        <v>5016</v>
      </c>
      <c r="EA9" s="36">
        <v>30633.49</v>
      </c>
      <c r="EB9" s="36"/>
      <c r="EC9" s="36"/>
      <c r="ED9" s="36"/>
      <c r="EE9" s="36"/>
      <c r="EF9" s="36"/>
      <c r="EG9" s="36"/>
      <c r="EH9" s="36">
        <v>77840219</v>
      </c>
      <c r="EI9" s="36">
        <v>69145621.75</v>
      </c>
      <c r="EJ9" s="36">
        <v>77840219</v>
      </c>
      <c r="EK9" s="36">
        <v>69145621.75</v>
      </c>
      <c r="EL9" s="36">
        <v>4692400</v>
      </c>
      <c r="EM9" s="36">
        <v>3910330.15</v>
      </c>
      <c r="EN9" s="36">
        <v>4692400</v>
      </c>
      <c r="EO9" s="36">
        <v>3910330.15</v>
      </c>
      <c r="EP9" s="36">
        <v>73147819</v>
      </c>
      <c r="EQ9" s="36">
        <v>65235291.6</v>
      </c>
      <c r="ER9" s="36">
        <v>100000</v>
      </c>
      <c r="ES9" s="36">
        <v>100000</v>
      </c>
      <c r="ET9" s="36">
        <v>23587624</v>
      </c>
      <c r="EU9" s="36">
        <v>22648775</v>
      </c>
      <c r="EV9" s="36">
        <v>8485000</v>
      </c>
      <c r="EW9" s="36">
        <v>8389240</v>
      </c>
      <c r="EX9" s="36">
        <v>592699</v>
      </c>
      <c r="EY9" s="36">
        <v>372723.55</v>
      </c>
      <c r="EZ9" s="36">
        <v>53000</v>
      </c>
      <c r="FA9" s="36"/>
      <c r="FB9" s="36">
        <v>20882200</v>
      </c>
      <c r="FC9" s="36">
        <v>17433401.02</v>
      </c>
      <c r="FD9" s="36">
        <v>19031800</v>
      </c>
      <c r="FE9" s="36">
        <v>15875666.03</v>
      </c>
      <c r="FF9" s="36">
        <v>81155</v>
      </c>
      <c r="FG9" s="36">
        <v>81155</v>
      </c>
      <c r="FH9" s="36">
        <v>334341</v>
      </c>
      <c r="FI9" s="36">
        <v>334331</v>
      </c>
      <c r="FJ9" s="36">
        <v>16532943</v>
      </c>
      <c r="FK9" s="36">
        <v>15279764.379999999</v>
      </c>
      <c r="FL9" s="36">
        <v>94373162</v>
      </c>
      <c r="FM9" s="36">
        <v>84425386.13</v>
      </c>
      <c r="FN9" s="100">
        <f>FM9/FL9*100</f>
        <v>89.45910504725909</v>
      </c>
    </row>
    <row r="10" spans="1:170" ht="12.75">
      <c r="A10" s="36" t="s">
        <v>3</v>
      </c>
      <c r="B10" s="36">
        <v>2743669</v>
      </c>
      <c r="C10" s="36">
        <v>4003887.34</v>
      </c>
      <c r="D10" s="36">
        <v>2700</v>
      </c>
      <c r="E10" s="36">
        <v>6055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>
        <v>2700</v>
      </c>
      <c r="U10" s="36">
        <v>6055</v>
      </c>
      <c r="V10" s="36">
        <v>2700</v>
      </c>
      <c r="W10" s="36">
        <v>6055</v>
      </c>
      <c r="X10" s="36">
        <v>16700</v>
      </c>
      <c r="Y10" s="36">
        <v>222314.83</v>
      </c>
      <c r="Z10" s="36">
        <v>16700</v>
      </c>
      <c r="AA10" s="36">
        <v>222314.83</v>
      </c>
      <c r="AB10" s="36">
        <v>16700</v>
      </c>
      <c r="AC10" s="36">
        <v>222314.83</v>
      </c>
      <c r="AD10" s="36">
        <v>24000</v>
      </c>
      <c r="AE10" s="36">
        <v>583806.1</v>
      </c>
      <c r="AF10" s="36">
        <v>24000</v>
      </c>
      <c r="AG10" s="36">
        <v>583806.1</v>
      </c>
      <c r="AH10" s="36">
        <v>2585969</v>
      </c>
      <c r="AI10" s="36">
        <v>3060072.97</v>
      </c>
      <c r="AJ10" s="36">
        <v>1532600</v>
      </c>
      <c r="AK10" s="36">
        <v>1709435.51</v>
      </c>
      <c r="AL10" s="36"/>
      <c r="AM10" s="36">
        <v>5604.69</v>
      </c>
      <c r="AN10" s="36">
        <v>3300</v>
      </c>
      <c r="AO10" s="36"/>
      <c r="AP10" s="36"/>
      <c r="AQ10" s="36"/>
      <c r="AR10" s="36">
        <v>17500</v>
      </c>
      <c r="AS10" s="36">
        <v>52839.92</v>
      </c>
      <c r="AT10" s="36">
        <v>576300</v>
      </c>
      <c r="AU10" s="36">
        <v>624829.35</v>
      </c>
      <c r="AV10" s="36">
        <v>720000</v>
      </c>
      <c r="AW10" s="36">
        <v>799298.16</v>
      </c>
      <c r="AX10" s="36">
        <v>64000</v>
      </c>
      <c r="AY10" s="36">
        <v>26145.85</v>
      </c>
      <c r="AZ10" s="36">
        <v>143200</v>
      </c>
      <c r="BA10" s="36">
        <v>200717.54</v>
      </c>
      <c r="BB10" s="36">
        <v>8300</v>
      </c>
      <c r="BC10" s="36"/>
      <c r="BD10" s="36"/>
      <c r="BE10" s="36"/>
      <c r="BF10" s="36"/>
      <c r="BG10" s="36"/>
      <c r="BH10" s="36"/>
      <c r="BI10" s="36">
        <v>-7282.1</v>
      </c>
      <c r="BJ10" s="36"/>
      <c r="BK10" s="36">
        <v>-1658.31</v>
      </c>
      <c r="BL10" s="36"/>
      <c r="BM10" s="36">
        <v>-5620.34</v>
      </c>
      <c r="BN10" s="36"/>
      <c r="BO10" s="36">
        <v>-247.45</v>
      </c>
      <c r="BP10" s="36"/>
      <c r="BQ10" s="36">
        <v>244</v>
      </c>
      <c r="BR10" s="36"/>
      <c r="BS10" s="36"/>
      <c r="BT10" s="36"/>
      <c r="BU10" s="36"/>
      <c r="BV10" s="36">
        <v>1053369</v>
      </c>
      <c r="BW10" s="36">
        <v>1357919.56</v>
      </c>
      <c r="BX10" s="36"/>
      <c r="BY10" s="36"/>
      <c r="BZ10" s="36">
        <v>196400</v>
      </c>
      <c r="CA10" s="36">
        <v>317104.84</v>
      </c>
      <c r="CB10" s="36">
        <v>855969</v>
      </c>
      <c r="CC10" s="36">
        <v>1032065</v>
      </c>
      <c r="CD10" s="36">
        <v>1000</v>
      </c>
      <c r="CE10" s="36">
        <v>8749.72</v>
      </c>
      <c r="CF10" s="36">
        <v>114300</v>
      </c>
      <c r="CG10" s="36">
        <v>131638.44</v>
      </c>
      <c r="CH10" s="36">
        <v>114300</v>
      </c>
      <c r="CI10" s="36">
        <v>131638.44</v>
      </c>
      <c r="CJ10" s="36">
        <v>3000</v>
      </c>
      <c r="CK10" s="36">
        <v>7515.9</v>
      </c>
      <c r="CL10" s="36"/>
      <c r="CM10" s="36"/>
      <c r="CN10" s="36">
        <v>111300</v>
      </c>
      <c r="CO10" s="36">
        <v>124122.54</v>
      </c>
      <c r="CP10" s="36">
        <v>17500</v>
      </c>
      <c r="CQ10" s="36">
        <v>201989.87</v>
      </c>
      <c r="CR10" s="36">
        <v>700</v>
      </c>
      <c r="CS10" s="36">
        <v>3724</v>
      </c>
      <c r="CT10" s="36">
        <v>500</v>
      </c>
      <c r="CU10" s="36"/>
      <c r="CV10" s="36">
        <v>500</v>
      </c>
      <c r="CW10" s="36"/>
      <c r="CX10" s="36">
        <v>200</v>
      </c>
      <c r="CY10" s="36">
        <v>3724</v>
      </c>
      <c r="CZ10" s="36">
        <v>200</v>
      </c>
      <c r="DA10" s="36">
        <v>3724</v>
      </c>
      <c r="DB10" s="36">
        <v>16800</v>
      </c>
      <c r="DC10" s="36">
        <v>182410.63</v>
      </c>
      <c r="DD10" s="36"/>
      <c r="DE10" s="36">
        <v>43305.26</v>
      </c>
      <c r="DF10" s="36"/>
      <c r="DG10" s="36">
        <v>43305.26</v>
      </c>
      <c r="DH10" s="36">
        <v>12300</v>
      </c>
      <c r="DI10" s="36">
        <v>9350.62</v>
      </c>
      <c r="DJ10" s="36">
        <v>12300</v>
      </c>
      <c r="DK10" s="36">
        <v>9350.62</v>
      </c>
      <c r="DL10" s="36">
        <v>4500</v>
      </c>
      <c r="DM10" s="36">
        <v>129754.75</v>
      </c>
      <c r="DN10" s="36"/>
      <c r="DO10" s="36">
        <v>5811.15</v>
      </c>
      <c r="DP10" s="36"/>
      <c r="DQ10" s="36"/>
      <c r="DR10" s="36"/>
      <c r="DS10" s="36"/>
      <c r="DT10" s="36">
        <v>4500</v>
      </c>
      <c r="DU10" s="36">
        <v>123943.6</v>
      </c>
      <c r="DV10" s="36"/>
      <c r="DW10" s="36">
        <v>15855.24</v>
      </c>
      <c r="DX10" s="36"/>
      <c r="DY10" s="36">
        <v>15855.24</v>
      </c>
      <c r="DZ10" s="36"/>
      <c r="EA10" s="36">
        <v>15855.24</v>
      </c>
      <c r="EB10" s="36"/>
      <c r="EC10" s="36">
        <v>2300</v>
      </c>
      <c r="ED10" s="36"/>
      <c r="EE10" s="36">
        <v>2300</v>
      </c>
      <c r="EF10" s="36"/>
      <c r="EG10" s="36">
        <v>2300</v>
      </c>
      <c r="EH10" s="36">
        <v>2878540</v>
      </c>
      <c r="EI10" s="36">
        <v>2687540</v>
      </c>
      <c r="EJ10" s="36">
        <v>2878540</v>
      </c>
      <c r="EK10" s="36">
        <v>2687540</v>
      </c>
      <c r="EL10" s="36"/>
      <c r="EM10" s="36"/>
      <c r="EN10" s="36"/>
      <c r="EO10" s="36"/>
      <c r="EP10" s="36">
        <v>2878540</v>
      </c>
      <c r="EQ10" s="36">
        <v>2687540</v>
      </c>
      <c r="ER10" s="36">
        <v>100000</v>
      </c>
      <c r="ES10" s="36">
        <v>100000</v>
      </c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>
        <v>2778540</v>
      </c>
      <c r="FG10" s="36">
        <v>2587540</v>
      </c>
      <c r="FH10" s="36"/>
      <c r="FI10" s="36"/>
      <c r="FJ10" s="36">
        <v>2761169</v>
      </c>
      <c r="FK10" s="36">
        <v>4208177.21</v>
      </c>
      <c r="FL10" s="36">
        <v>5639709</v>
      </c>
      <c r="FM10" s="36">
        <v>6895717.21</v>
      </c>
      <c r="FN10" s="100">
        <f aca="true" t="shared" si="0" ref="FN10:FN25">FM10/FL10*100</f>
        <v>122.27079819189252</v>
      </c>
    </row>
    <row r="11" spans="1:170" ht="12.75">
      <c r="A11" s="36" t="s">
        <v>4</v>
      </c>
      <c r="B11" s="36">
        <v>407924</v>
      </c>
      <c r="C11" s="36">
        <v>643919.23</v>
      </c>
      <c r="D11" s="36">
        <v>2000</v>
      </c>
      <c r="E11" s="36">
        <v>504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>
        <v>2000</v>
      </c>
      <c r="U11" s="36">
        <v>504</v>
      </c>
      <c r="V11" s="36">
        <v>2000</v>
      </c>
      <c r="W11" s="36">
        <v>504</v>
      </c>
      <c r="X11" s="36"/>
      <c r="Y11" s="36"/>
      <c r="Z11" s="36"/>
      <c r="AA11" s="36"/>
      <c r="AB11" s="36"/>
      <c r="AC11" s="36"/>
      <c r="AD11" s="36"/>
      <c r="AE11" s="36">
        <v>162853.04</v>
      </c>
      <c r="AF11" s="36"/>
      <c r="AG11" s="36">
        <v>162853.04</v>
      </c>
      <c r="AH11" s="36">
        <v>403188</v>
      </c>
      <c r="AI11" s="36">
        <v>476862.15</v>
      </c>
      <c r="AJ11" s="36">
        <v>77229</v>
      </c>
      <c r="AK11" s="36">
        <v>133181.77</v>
      </c>
      <c r="AL11" s="36"/>
      <c r="AM11" s="36">
        <v>299.33</v>
      </c>
      <c r="AN11" s="36"/>
      <c r="AO11" s="36"/>
      <c r="AP11" s="36"/>
      <c r="AQ11" s="36"/>
      <c r="AR11" s="36"/>
      <c r="AS11" s="36">
        <v>7858.95</v>
      </c>
      <c r="AT11" s="36">
        <v>17554</v>
      </c>
      <c r="AU11" s="36">
        <v>25672.87</v>
      </c>
      <c r="AV11" s="36">
        <v>8762</v>
      </c>
      <c r="AW11" s="36">
        <v>63529.87</v>
      </c>
      <c r="AX11" s="36">
        <v>27052</v>
      </c>
      <c r="AY11" s="36">
        <v>13060.82</v>
      </c>
      <c r="AZ11" s="36">
        <v>23861</v>
      </c>
      <c r="BA11" s="36">
        <v>22759.93</v>
      </c>
      <c r="BB11" s="36"/>
      <c r="BC11" s="36"/>
      <c r="BD11" s="36"/>
      <c r="BE11" s="36"/>
      <c r="BF11" s="36"/>
      <c r="BG11" s="36"/>
      <c r="BH11" s="36"/>
      <c r="BI11" s="36">
        <v>641.44</v>
      </c>
      <c r="BJ11" s="36"/>
      <c r="BK11" s="36">
        <v>776.4</v>
      </c>
      <c r="BL11" s="36"/>
      <c r="BM11" s="36">
        <v>-4.93</v>
      </c>
      <c r="BN11" s="36"/>
      <c r="BO11" s="36">
        <v>-130.03</v>
      </c>
      <c r="BP11" s="36"/>
      <c r="BQ11" s="36"/>
      <c r="BR11" s="36"/>
      <c r="BS11" s="36"/>
      <c r="BT11" s="36"/>
      <c r="BU11" s="36"/>
      <c r="BV11" s="36">
        <v>325959</v>
      </c>
      <c r="BW11" s="36">
        <v>343038.94</v>
      </c>
      <c r="BX11" s="36"/>
      <c r="BY11" s="36"/>
      <c r="BZ11" s="36">
        <v>24270</v>
      </c>
      <c r="CA11" s="36">
        <v>18395.74</v>
      </c>
      <c r="CB11" s="36">
        <v>298961</v>
      </c>
      <c r="CC11" s="36">
        <v>312850.15</v>
      </c>
      <c r="CD11" s="36">
        <v>2728</v>
      </c>
      <c r="CE11" s="36">
        <v>11793.05</v>
      </c>
      <c r="CF11" s="36">
        <v>2736</v>
      </c>
      <c r="CG11" s="36">
        <v>3700.04</v>
      </c>
      <c r="CH11" s="36">
        <v>2736</v>
      </c>
      <c r="CI11" s="36">
        <v>3700.04</v>
      </c>
      <c r="CJ11" s="36">
        <v>224</v>
      </c>
      <c r="CK11" s="36">
        <v>260.17</v>
      </c>
      <c r="CL11" s="36"/>
      <c r="CM11" s="36"/>
      <c r="CN11" s="36">
        <v>2512</v>
      </c>
      <c r="CO11" s="36">
        <v>3439.87</v>
      </c>
      <c r="CP11" s="36">
        <v>5276</v>
      </c>
      <c r="CQ11" s="36">
        <v>7074.29</v>
      </c>
      <c r="CR11" s="36">
        <v>136</v>
      </c>
      <c r="CS11" s="36">
        <v>170</v>
      </c>
      <c r="CT11" s="36"/>
      <c r="CU11" s="36"/>
      <c r="CV11" s="36"/>
      <c r="CW11" s="36"/>
      <c r="CX11" s="36">
        <v>136</v>
      </c>
      <c r="CY11" s="36">
        <v>170</v>
      </c>
      <c r="CZ11" s="36">
        <v>136</v>
      </c>
      <c r="DA11" s="36">
        <v>170</v>
      </c>
      <c r="DB11" s="36">
        <v>5140</v>
      </c>
      <c r="DC11" s="36">
        <v>5309.6</v>
      </c>
      <c r="DD11" s="36"/>
      <c r="DE11" s="36">
        <v>53</v>
      </c>
      <c r="DF11" s="36"/>
      <c r="DG11" s="36">
        <v>53</v>
      </c>
      <c r="DH11" s="36">
        <v>3476</v>
      </c>
      <c r="DI11" s="36">
        <v>4189</v>
      </c>
      <c r="DJ11" s="36">
        <v>3476</v>
      </c>
      <c r="DK11" s="36">
        <v>4189</v>
      </c>
      <c r="DL11" s="36">
        <v>1664</v>
      </c>
      <c r="DM11" s="36">
        <v>1067.6</v>
      </c>
      <c r="DN11" s="36">
        <v>160</v>
      </c>
      <c r="DO11" s="36">
        <v>34</v>
      </c>
      <c r="DP11" s="36"/>
      <c r="DQ11" s="36"/>
      <c r="DR11" s="36"/>
      <c r="DS11" s="36"/>
      <c r="DT11" s="36">
        <v>1504</v>
      </c>
      <c r="DU11" s="36">
        <v>1033.6</v>
      </c>
      <c r="DV11" s="36"/>
      <c r="DW11" s="36">
        <v>1594.69</v>
      </c>
      <c r="DX11" s="36"/>
      <c r="DY11" s="36">
        <v>1594.69</v>
      </c>
      <c r="DZ11" s="36"/>
      <c r="EA11" s="36">
        <v>1594.69</v>
      </c>
      <c r="EB11" s="36"/>
      <c r="EC11" s="36"/>
      <c r="ED11" s="36"/>
      <c r="EE11" s="36"/>
      <c r="EF11" s="36"/>
      <c r="EG11" s="36"/>
      <c r="EH11" s="36">
        <v>558969</v>
      </c>
      <c r="EI11" s="36">
        <v>558969</v>
      </c>
      <c r="EJ11" s="36">
        <v>558969</v>
      </c>
      <c r="EK11" s="36">
        <v>558969</v>
      </c>
      <c r="EL11" s="36"/>
      <c r="EM11" s="36"/>
      <c r="EN11" s="36"/>
      <c r="EO11" s="36"/>
      <c r="EP11" s="36">
        <v>558969</v>
      </c>
      <c r="EQ11" s="36">
        <v>558969</v>
      </c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>
        <v>558969</v>
      </c>
      <c r="FG11" s="36">
        <v>558969</v>
      </c>
      <c r="FH11" s="36"/>
      <c r="FI11" s="36"/>
      <c r="FJ11" s="36">
        <v>413200</v>
      </c>
      <c r="FK11" s="36">
        <v>650993.52</v>
      </c>
      <c r="FL11" s="36">
        <v>972169</v>
      </c>
      <c r="FM11" s="36">
        <v>1209962.52</v>
      </c>
      <c r="FN11" s="100">
        <f t="shared" si="0"/>
        <v>124.46010107296159</v>
      </c>
    </row>
    <row r="12" spans="1:170" ht="12.75">
      <c r="A12" s="36" t="s">
        <v>5</v>
      </c>
      <c r="B12" s="36">
        <v>264789</v>
      </c>
      <c r="C12" s="36">
        <v>348447.79</v>
      </c>
      <c r="D12" s="36">
        <v>100</v>
      </c>
      <c r="E12" s="36">
        <v>692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>
        <v>100</v>
      </c>
      <c r="U12" s="36">
        <v>692</v>
      </c>
      <c r="V12" s="36">
        <v>100</v>
      </c>
      <c r="W12" s="36">
        <v>692</v>
      </c>
      <c r="X12" s="36"/>
      <c r="Y12" s="36"/>
      <c r="Z12" s="36"/>
      <c r="AA12" s="36"/>
      <c r="AB12" s="36"/>
      <c r="AC12" s="36"/>
      <c r="AD12" s="36">
        <v>1000</v>
      </c>
      <c r="AE12" s="36">
        <v>13861.17</v>
      </c>
      <c r="AF12" s="36">
        <v>1000</v>
      </c>
      <c r="AG12" s="36">
        <v>13861.17</v>
      </c>
      <c r="AH12" s="36">
        <v>263301</v>
      </c>
      <c r="AI12" s="36">
        <v>332567.23</v>
      </c>
      <c r="AJ12" s="36">
        <v>166551</v>
      </c>
      <c r="AK12" s="36">
        <v>200526.07</v>
      </c>
      <c r="AL12" s="36"/>
      <c r="AM12" s="36"/>
      <c r="AN12" s="36">
        <v>0</v>
      </c>
      <c r="AO12" s="36"/>
      <c r="AP12" s="36"/>
      <c r="AQ12" s="36"/>
      <c r="AR12" s="36"/>
      <c r="AS12" s="36">
        <v>12680.42</v>
      </c>
      <c r="AT12" s="36">
        <v>81651</v>
      </c>
      <c r="AU12" s="36">
        <v>90234.89</v>
      </c>
      <c r="AV12" s="36">
        <v>40900</v>
      </c>
      <c r="AW12" s="36">
        <v>56957.4</v>
      </c>
      <c r="AX12" s="36">
        <v>26000</v>
      </c>
      <c r="AY12" s="36">
        <v>7768.47</v>
      </c>
      <c r="AZ12" s="36">
        <v>18000</v>
      </c>
      <c r="BA12" s="36">
        <v>32884.89</v>
      </c>
      <c r="BB12" s="36"/>
      <c r="BC12" s="36"/>
      <c r="BD12" s="36"/>
      <c r="BE12" s="36"/>
      <c r="BF12" s="36"/>
      <c r="BG12" s="36"/>
      <c r="BH12" s="36"/>
      <c r="BI12" s="36">
        <v>-1191.42</v>
      </c>
      <c r="BJ12" s="36"/>
      <c r="BK12" s="36">
        <v>-797.96</v>
      </c>
      <c r="BL12" s="36"/>
      <c r="BM12" s="36">
        <v>-199.55</v>
      </c>
      <c r="BN12" s="36"/>
      <c r="BO12" s="36">
        <v>-193.91</v>
      </c>
      <c r="BP12" s="36"/>
      <c r="BQ12" s="36"/>
      <c r="BR12" s="36"/>
      <c r="BS12" s="36"/>
      <c r="BT12" s="36"/>
      <c r="BU12" s="36"/>
      <c r="BV12" s="36">
        <v>96750</v>
      </c>
      <c r="BW12" s="36">
        <v>133232.58</v>
      </c>
      <c r="BX12" s="36"/>
      <c r="BY12" s="36"/>
      <c r="BZ12" s="36">
        <v>9200</v>
      </c>
      <c r="CA12" s="36">
        <v>30590</v>
      </c>
      <c r="CB12" s="36">
        <v>84450</v>
      </c>
      <c r="CC12" s="36">
        <v>76223</v>
      </c>
      <c r="CD12" s="36">
        <v>3100</v>
      </c>
      <c r="CE12" s="36">
        <v>26419.58</v>
      </c>
      <c r="CF12" s="36">
        <v>388</v>
      </c>
      <c r="CG12" s="36">
        <v>1327.39</v>
      </c>
      <c r="CH12" s="36">
        <v>388</v>
      </c>
      <c r="CI12" s="36">
        <v>1327.39</v>
      </c>
      <c r="CJ12" s="36">
        <v>255</v>
      </c>
      <c r="CK12" s="36">
        <v>806.72</v>
      </c>
      <c r="CL12" s="36"/>
      <c r="CM12" s="36"/>
      <c r="CN12" s="36">
        <v>133</v>
      </c>
      <c r="CO12" s="36">
        <v>520.67</v>
      </c>
      <c r="CP12" s="36">
        <v>8451</v>
      </c>
      <c r="CQ12" s="36">
        <v>11531.61</v>
      </c>
      <c r="CR12" s="36">
        <v>51</v>
      </c>
      <c r="CS12" s="36">
        <v>740</v>
      </c>
      <c r="CT12" s="36"/>
      <c r="CU12" s="36">
        <v>740</v>
      </c>
      <c r="CV12" s="36"/>
      <c r="CW12" s="36">
        <v>740</v>
      </c>
      <c r="CX12" s="36">
        <v>51</v>
      </c>
      <c r="CY12" s="36"/>
      <c r="CZ12" s="36">
        <v>51</v>
      </c>
      <c r="DA12" s="36"/>
      <c r="DB12" s="36">
        <v>7400</v>
      </c>
      <c r="DC12" s="36">
        <v>5214.24</v>
      </c>
      <c r="DD12" s="36"/>
      <c r="DE12" s="36">
        <v>337</v>
      </c>
      <c r="DF12" s="36"/>
      <c r="DG12" s="36">
        <v>337</v>
      </c>
      <c r="DH12" s="36">
        <v>4800</v>
      </c>
      <c r="DI12" s="36">
        <v>3379.37</v>
      </c>
      <c r="DJ12" s="36">
        <v>4800</v>
      </c>
      <c r="DK12" s="36">
        <v>3379.37</v>
      </c>
      <c r="DL12" s="36">
        <v>2600</v>
      </c>
      <c r="DM12" s="36">
        <v>1497.87</v>
      </c>
      <c r="DN12" s="36"/>
      <c r="DO12" s="36">
        <v>40.12</v>
      </c>
      <c r="DP12" s="36"/>
      <c r="DQ12" s="36"/>
      <c r="DR12" s="36"/>
      <c r="DS12" s="36"/>
      <c r="DT12" s="36">
        <v>2600</v>
      </c>
      <c r="DU12" s="36">
        <v>1457.75</v>
      </c>
      <c r="DV12" s="36">
        <v>1000</v>
      </c>
      <c r="DW12" s="36">
        <v>5577.37</v>
      </c>
      <c r="DX12" s="36">
        <v>1000</v>
      </c>
      <c r="DY12" s="36">
        <v>5577.37</v>
      </c>
      <c r="DZ12" s="36">
        <v>1000</v>
      </c>
      <c r="EA12" s="36">
        <v>5577.37</v>
      </c>
      <c r="EB12" s="36"/>
      <c r="EC12" s="36"/>
      <c r="ED12" s="36"/>
      <c r="EE12" s="36"/>
      <c r="EF12" s="36"/>
      <c r="EG12" s="36"/>
      <c r="EH12" s="36">
        <v>517050</v>
      </c>
      <c r="EI12" s="36">
        <v>488099</v>
      </c>
      <c r="EJ12" s="36">
        <v>517050</v>
      </c>
      <c r="EK12" s="36">
        <v>488099</v>
      </c>
      <c r="EL12" s="36"/>
      <c r="EM12" s="36"/>
      <c r="EN12" s="36"/>
      <c r="EO12" s="36"/>
      <c r="EP12" s="36">
        <v>517050</v>
      </c>
      <c r="EQ12" s="36">
        <v>488099</v>
      </c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>
        <v>517050</v>
      </c>
      <c r="FG12" s="36">
        <v>488099</v>
      </c>
      <c r="FH12" s="36"/>
      <c r="FI12" s="36"/>
      <c r="FJ12" s="36">
        <v>273240</v>
      </c>
      <c r="FK12" s="36">
        <v>359979.4</v>
      </c>
      <c r="FL12" s="36">
        <v>790290</v>
      </c>
      <c r="FM12" s="36">
        <v>848078.4</v>
      </c>
      <c r="FN12" s="100">
        <f t="shared" si="0"/>
        <v>107.31230307861672</v>
      </c>
    </row>
    <row r="13" spans="1:170" ht="12.75">
      <c r="A13" s="36" t="s">
        <v>6</v>
      </c>
      <c r="B13" s="36">
        <v>1844905</v>
      </c>
      <c r="C13" s="36">
        <v>1693361.2</v>
      </c>
      <c r="D13" s="36">
        <v>12267</v>
      </c>
      <c r="E13" s="36">
        <v>4949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>
        <v>12267</v>
      </c>
      <c r="U13" s="36">
        <v>4949</v>
      </c>
      <c r="V13" s="36">
        <v>12267</v>
      </c>
      <c r="W13" s="36">
        <v>4949</v>
      </c>
      <c r="X13" s="36">
        <v>14000</v>
      </c>
      <c r="Y13" s="36">
        <v>37668.67</v>
      </c>
      <c r="Z13" s="36">
        <v>14000</v>
      </c>
      <c r="AA13" s="36">
        <v>37668.67</v>
      </c>
      <c r="AB13" s="36">
        <v>14000</v>
      </c>
      <c r="AC13" s="36">
        <v>37668.67</v>
      </c>
      <c r="AD13" s="36"/>
      <c r="AE13" s="36">
        <v>524078.87</v>
      </c>
      <c r="AF13" s="36"/>
      <c r="AG13" s="36">
        <v>524078.87</v>
      </c>
      <c r="AH13" s="36">
        <v>1818505</v>
      </c>
      <c r="AI13" s="36">
        <v>1126222.61</v>
      </c>
      <c r="AJ13" s="36">
        <v>1004003</v>
      </c>
      <c r="AK13" s="36">
        <v>573849.66</v>
      </c>
      <c r="AL13" s="36"/>
      <c r="AM13" s="36">
        <v>3833.2</v>
      </c>
      <c r="AN13" s="36"/>
      <c r="AO13" s="36"/>
      <c r="AP13" s="36"/>
      <c r="AQ13" s="36"/>
      <c r="AR13" s="36"/>
      <c r="AS13" s="36">
        <v>17415.53</v>
      </c>
      <c r="AT13" s="36">
        <v>768416</v>
      </c>
      <c r="AU13" s="36">
        <v>333989.31</v>
      </c>
      <c r="AV13" s="36">
        <v>173841</v>
      </c>
      <c r="AW13" s="36">
        <v>144699.31</v>
      </c>
      <c r="AX13" s="36">
        <v>30146</v>
      </c>
      <c r="AY13" s="36">
        <v>24456.8</v>
      </c>
      <c r="AZ13" s="36">
        <v>31600</v>
      </c>
      <c r="BA13" s="36">
        <v>48514.75</v>
      </c>
      <c r="BB13" s="36"/>
      <c r="BC13" s="36">
        <v>940.76</v>
      </c>
      <c r="BD13" s="36"/>
      <c r="BE13" s="36"/>
      <c r="BF13" s="36"/>
      <c r="BG13" s="36"/>
      <c r="BH13" s="36"/>
      <c r="BI13" s="36">
        <v>-19989.94</v>
      </c>
      <c r="BJ13" s="36"/>
      <c r="BK13" s="36">
        <v>-1496.04</v>
      </c>
      <c r="BL13" s="36"/>
      <c r="BM13" s="36">
        <v>-17459.8</v>
      </c>
      <c r="BN13" s="36"/>
      <c r="BO13" s="36"/>
      <c r="BP13" s="36"/>
      <c r="BQ13" s="36">
        <v>-967</v>
      </c>
      <c r="BR13" s="36"/>
      <c r="BS13" s="36">
        <v>-21.1</v>
      </c>
      <c r="BT13" s="36"/>
      <c r="BU13" s="36">
        <v>-46</v>
      </c>
      <c r="BV13" s="36">
        <v>814502</v>
      </c>
      <c r="BW13" s="36">
        <v>572362.89</v>
      </c>
      <c r="BX13" s="36"/>
      <c r="BY13" s="36">
        <v>80.72</v>
      </c>
      <c r="BZ13" s="36">
        <v>366796</v>
      </c>
      <c r="CA13" s="36">
        <v>204908.23</v>
      </c>
      <c r="CB13" s="36">
        <v>447706</v>
      </c>
      <c r="CC13" s="36">
        <v>366878.93</v>
      </c>
      <c r="CD13" s="36"/>
      <c r="CE13" s="36">
        <v>495.01</v>
      </c>
      <c r="CF13" s="36">
        <v>133</v>
      </c>
      <c r="CG13" s="36">
        <v>442.05</v>
      </c>
      <c r="CH13" s="36">
        <v>133</v>
      </c>
      <c r="CI13" s="36">
        <v>442.05</v>
      </c>
      <c r="CJ13" s="36">
        <v>133</v>
      </c>
      <c r="CK13" s="36">
        <v>360.72</v>
      </c>
      <c r="CL13" s="36"/>
      <c r="CM13" s="36">
        <v>16.26</v>
      </c>
      <c r="CN13" s="36"/>
      <c r="CO13" s="36">
        <v>65.07</v>
      </c>
      <c r="CP13" s="36">
        <v>7883</v>
      </c>
      <c r="CQ13" s="36">
        <v>5195.8</v>
      </c>
      <c r="CR13" s="36">
        <v>166</v>
      </c>
      <c r="CS13" s="36"/>
      <c r="CT13" s="36"/>
      <c r="CU13" s="36"/>
      <c r="CV13" s="36"/>
      <c r="CW13" s="36"/>
      <c r="CX13" s="36">
        <v>166</v>
      </c>
      <c r="CY13" s="36"/>
      <c r="CZ13" s="36">
        <v>166</v>
      </c>
      <c r="DA13" s="36"/>
      <c r="DB13" s="36">
        <v>7717</v>
      </c>
      <c r="DC13" s="36">
        <v>3321.88</v>
      </c>
      <c r="DD13" s="36"/>
      <c r="DE13" s="36">
        <v>137</v>
      </c>
      <c r="DF13" s="36"/>
      <c r="DG13" s="36">
        <v>137</v>
      </c>
      <c r="DH13" s="36">
        <v>255</v>
      </c>
      <c r="DI13" s="36">
        <v>193</v>
      </c>
      <c r="DJ13" s="36">
        <v>255</v>
      </c>
      <c r="DK13" s="36">
        <v>193</v>
      </c>
      <c r="DL13" s="36">
        <v>7462</v>
      </c>
      <c r="DM13" s="36">
        <v>2991.88</v>
      </c>
      <c r="DN13" s="36"/>
      <c r="DO13" s="36">
        <v>52.58</v>
      </c>
      <c r="DP13" s="36"/>
      <c r="DQ13" s="36">
        <v>1.7</v>
      </c>
      <c r="DR13" s="36"/>
      <c r="DS13" s="36">
        <v>85</v>
      </c>
      <c r="DT13" s="36">
        <v>7462</v>
      </c>
      <c r="DU13" s="36">
        <v>2852.6</v>
      </c>
      <c r="DV13" s="36"/>
      <c r="DW13" s="36">
        <v>1873.92</v>
      </c>
      <c r="DX13" s="36"/>
      <c r="DY13" s="36">
        <v>1873.92</v>
      </c>
      <c r="DZ13" s="36"/>
      <c r="EA13" s="36">
        <v>1873.92</v>
      </c>
      <c r="EB13" s="36"/>
      <c r="EC13" s="36"/>
      <c r="ED13" s="36"/>
      <c r="EE13" s="36"/>
      <c r="EF13" s="36"/>
      <c r="EG13" s="36"/>
      <c r="EH13" s="36">
        <v>1085199</v>
      </c>
      <c r="EI13" s="36">
        <v>1085199</v>
      </c>
      <c r="EJ13" s="36">
        <v>1085199</v>
      </c>
      <c r="EK13" s="36">
        <v>1085199</v>
      </c>
      <c r="EL13" s="36"/>
      <c r="EM13" s="36"/>
      <c r="EN13" s="36"/>
      <c r="EO13" s="36"/>
      <c r="EP13" s="36">
        <v>1085199</v>
      </c>
      <c r="EQ13" s="36">
        <v>1085199</v>
      </c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>
        <v>1085199</v>
      </c>
      <c r="FG13" s="36">
        <v>1085199</v>
      </c>
      <c r="FH13" s="36"/>
      <c r="FI13" s="36"/>
      <c r="FJ13" s="36">
        <v>1852788</v>
      </c>
      <c r="FK13" s="36">
        <v>1698557</v>
      </c>
      <c r="FL13" s="36">
        <v>2937987</v>
      </c>
      <c r="FM13" s="36">
        <v>2783756</v>
      </c>
      <c r="FN13" s="100">
        <f t="shared" si="0"/>
        <v>94.75045328655301</v>
      </c>
    </row>
    <row r="14" spans="1:170" ht="12.75">
      <c r="A14" s="36" t="s">
        <v>7</v>
      </c>
      <c r="B14" s="36">
        <v>642989</v>
      </c>
      <c r="C14" s="36">
        <v>722861.89</v>
      </c>
      <c r="D14" s="36">
        <v>300</v>
      </c>
      <c r="E14" s="36">
        <v>936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>
        <v>300</v>
      </c>
      <c r="U14" s="36">
        <v>936</v>
      </c>
      <c r="V14" s="36">
        <v>300</v>
      </c>
      <c r="W14" s="36">
        <v>936</v>
      </c>
      <c r="X14" s="36">
        <v>2000</v>
      </c>
      <c r="Y14" s="36">
        <v>1023.33</v>
      </c>
      <c r="Z14" s="36">
        <v>2000</v>
      </c>
      <c r="AA14" s="36">
        <v>1023.33</v>
      </c>
      <c r="AB14" s="36">
        <v>2000</v>
      </c>
      <c r="AC14" s="36">
        <v>1023.33</v>
      </c>
      <c r="AD14" s="36">
        <v>3000</v>
      </c>
      <c r="AE14" s="36">
        <v>107680.33</v>
      </c>
      <c r="AF14" s="36">
        <v>3000</v>
      </c>
      <c r="AG14" s="36">
        <v>107680.33</v>
      </c>
      <c r="AH14" s="36">
        <v>631867</v>
      </c>
      <c r="AI14" s="36">
        <v>603548.19</v>
      </c>
      <c r="AJ14" s="36">
        <v>323653</v>
      </c>
      <c r="AK14" s="36">
        <v>329183.62</v>
      </c>
      <c r="AL14" s="36"/>
      <c r="AM14" s="36">
        <v>4043.85</v>
      </c>
      <c r="AN14" s="36"/>
      <c r="AO14" s="36"/>
      <c r="AP14" s="36"/>
      <c r="AQ14" s="36"/>
      <c r="AR14" s="36"/>
      <c r="AS14" s="36">
        <v>8027.56</v>
      </c>
      <c r="AT14" s="36">
        <v>174100</v>
      </c>
      <c r="AU14" s="36">
        <v>173994.71</v>
      </c>
      <c r="AV14" s="36">
        <v>50697</v>
      </c>
      <c r="AW14" s="36">
        <v>87875.14</v>
      </c>
      <c r="AX14" s="36">
        <v>30000</v>
      </c>
      <c r="AY14" s="36">
        <v>21364.4</v>
      </c>
      <c r="AZ14" s="36">
        <v>68856</v>
      </c>
      <c r="BA14" s="36">
        <v>33877.96</v>
      </c>
      <c r="BB14" s="36"/>
      <c r="BC14" s="36"/>
      <c r="BD14" s="36"/>
      <c r="BE14" s="36"/>
      <c r="BF14" s="36"/>
      <c r="BG14" s="36"/>
      <c r="BH14" s="36">
        <v>7800</v>
      </c>
      <c r="BI14" s="36">
        <v>577.58</v>
      </c>
      <c r="BJ14" s="36">
        <v>6000</v>
      </c>
      <c r="BK14" s="36">
        <v>858.01</v>
      </c>
      <c r="BL14" s="36">
        <v>900</v>
      </c>
      <c r="BM14" s="36">
        <v>-471.6</v>
      </c>
      <c r="BN14" s="36">
        <v>600</v>
      </c>
      <c r="BO14" s="36">
        <v>191.42</v>
      </c>
      <c r="BP14" s="36">
        <v>300</v>
      </c>
      <c r="BQ14" s="36">
        <v>-0.25</v>
      </c>
      <c r="BR14" s="36"/>
      <c r="BS14" s="36"/>
      <c r="BT14" s="36"/>
      <c r="BU14" s="36"/>
      <c r="BV14" s="36">
        <v>300414</v>
      </c>
      <c r="BW14" s="36">
        <v>273786.99</v>
      </c>
      <c r="BX14" s="36"/>
      <c r="BY14" s="36"/>
      <c r="BZ14" s="36">
        <v>18018</v>
      </c>
      <c r="CA14" s="36">
        <v>16919.97</v>
      </c>
      <c r="CB14" s="36">
        <v>281496</v>
      </c>
      <c r="CC14" s="36">
        <v>251150.12</v>
      </c>
      <c r="CD14" s="36">
        <v>900</v>
      </c>
      <c r="CE14" s="36">
        <v>5716.9</v>
      </c>
      <c r="CF14" s="36">
        <v>5822</v>
      </c>
      <c r="CG14" s="36">
        <v>9674.04</v>
      </c>
      <c r="CH14" s="36">
        <v>5822</v>
      </c>
      <c r="CI14" s="36">
        <v>9674.04</v>
      </c>
      <c r="CJ14" s="36">
        <v>2222</v>
      </c>
      <c r="CK14" s="36">
        <v>7851.71</v>
      </c>
      <c r="CL14" s="36">
        <v>1560</v>
      </c>
      <c r="CM14" s="36">
        <v>1959.87</v>
      </c>
      <c r="CN14" s="36">
        <v>2040</v>
      </c>
      <c r="CO14" s="36">
        <v>-137.54</v>
      </c>
      <c r="CP14" s="36">
        <v>5775</v>
      </c>
      <c r="CQ14" s="36">
        <v>3273.17</v>
      </c>
      <c r="CR14" s="36">
        <v>300</v>
      </c>
      <c r="CS14" s="36"/>
      <c r="CT14" s="36"/>
      <c r="CU14" s="36"/>
      <c r="CV14" s="36"/>
      <c r="CW14" s="36"/>
      <c r="CX14" s="36">
        <v>300</v>
      </c>
      <c r="CY14" s="36"/>
      <c r="CZ14" s="36">
        <v>300</v>
      </c>
      <c r="DA14" s="36"/>
      <c r="DB14" s="36">
        <v>5475</v>
      </c>
      <c r="DC14" s="36">
        <v>2042.25</v>
      </c>
      <c r="DD14" s="36"/>
      <c r="DE14" s="36">
        <v>106</v>
      </c>
      <c r="DF14" s="36"/>
      <c r="DG14" s="36">
        <v>106</v>
      </c>
      <c r="DH14" s="36">
        <v>475</v>
      </c>
      <c r="DI14" s="36">
        <v>244.37</v>
      </c>
      <c r="DJ14" s="36">
        <v>475</v>
      </c>
      <c r="DK14" s="36">
        <v>244.37</v>
      </c>
      <c r="DL14" s="36">
        <v>5000</v>
      </c>
      <c r="DM14" s="36">
        <v>1691.88</v>
      </c>
      <c r="DN14" s="36"/>
      <c r="DO14" s="36">
        <v>19.08</v>
      </c>
      <c r="DP14" s="36"/>
      <c r="DQ14" s="36"/>
      <c r="DR14" s="36"/>
      <c r="DS14" s="36"/>
      <c r="DT14" s="36">
        <v>5000</v>
      </c>
      <c r="DU14" s="36">
        <v>1672.8</v>
      </c>
      <c r="DV14" s="36"/>
      <c r="DW14" s="36">
        <v>1230.92</v>
      </c>
      <c r="DX14" s="36"/>
      <c r="DY14" s="36">
        <v>1230.92</v>
      </c>
      <c r="DZ14" s="36"/>
      <c r="EA14" s="36">
        <v>1230.92</v>
      </c>
      <c r="EB14" s="36"/>
      <c r="EC14" s="36"/>
      <c r="ED14" s="36"/>
      <c r="EE14" s="36"/>
      <c r="EF14" s="36"/>
      <c r="EG14" s="36"/>
      <c r="EH14" s="36">
        <v>1221328</v>
      </c>
      <c r="EI14" s="36">
        <v>1154178</v>
      </c>
      <c r="EJ14" s="36">
        <v>1221328</v>
      </c>
      <c r="EK14" s="36">
        <v>1154178</v>
      </c>
      <c r="EL14" s="36"/>
      <c r="EM14" s="36"/>
      <c r="EN14" s="36"/>
      <c r="EO14" s="36"/>
      <c r="EP14" s="36">
        <v>1221328</v>
      </c>
      <c r="EQ14" s="36">
        <v>1154178</v>
      </c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>
        <v>1221328</v>
      </c>
      <c r="FG14" s="36">
        <v>1154178</v>
      </c>
      <c r="FH14" s="36"/>
      <c r="FI14" s="36"/>
      <c r="FJ14" s="36">
        <v>648764</v>
      </c>
      <c r="FK14" s="36">
        <v>726135.06</v>
      </c>
      <c r="FL14" s="36">
        <v>1870092</v>
      </c>
      <c r="FM14" s="36">
        <v>1880313.06</v>
      </c>
      <c r="FN14" s="100">
        <f t="shared" si="0"/>
        <v>100.54655385938231</v>
      </c>
    </row>
    <row r="15" spans="1:170" ht="12.75">
      <c r="A15" s="36" t="s">
        <v>8</v>
      </c>
      <c r="B15" s="36">
        <v>109644</v>
      </c>
      <c r="C15" s="36">
        <v>81350.29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>
        <v>330</v>
      </c>
      <c r="AE15" s="36">
        <v>2531.2</v>
      </c>
      <c r="AF15" s="36">
        <v>330</v>
      </c>
      <c r="AG15" s="36">
        <v>2531.2</v>
      </c>
      <c r="AH15" s="36">
        <v>109149</v>
      </c>
      <c r="AI15" s="36">
        <v>78674.31</v>
      </c>
      <c r="AJ15" s="36">
        <v>45130</v>
      </c>
      <c r="AK15" s="36">
        <v>37675.27</v>
      </c>
      <c r="AL15" s="36"/>
      <c r="AM15" s="36"/>
      <c r="AN15" s="36"/>
      <c r="AO15" s="36"/>
      <c r="AP15" s="36"/>
      <c r="AQ15" s="36"/>
      <c r="AR15" s="36"/>
      <c r="AS15" s="36"/>
      <c r="AT15" s="36">
        <v>9608</v>
      </c>
      <c r="AU15" s="36">
        <v>16279.83</v>
      </c>
      <c r="AV15" s="36">
        <v>1011</v>
      </c>
      <c r="AW15" s="36">
        <v>5263.84</v>
      </c>
      <c r="AX15" s="36">
        <v>25761</v>
      </c>
      <c r="AY15" s="36">
        <v>12312.02</v>
      </c>
      <c r="AZ15" s="36">
        <v>8750</v>
      </c>
      <c r="BA15" s="36">
        <v>3819.58</v>
      </c>
      <c r="BB15" s="36"/>
      <c r="BC15" s="36"/>
      <c r="BD15" s="36"/>
      <c r="BE15" s="36"/>
      <c r="BF15" s="36"/>
      <c r="BG15" s="36"/>
      <c r="BH15" s="36"/>
      <c r="BI15" s="36">
        <v>-872.77</v>
      </c>
      <c r="BJ15" s="36"/>
      <c r="BK15" s="36">
        <v>-441.95</v>
      </c>
      <c r="BL15" s="36"/>
      <c r="BM15" s="36">
        <v>-430.82</v>
      </c>
      <c r="BN15" s="36"/>
      <c r="BO15" s="36"/>
      <c r="BP15" s="36"/>
      <c r="BQ15" s="36"/>
      <c r="BR15" s="36"/>
      <c r="BS15" s="36"/>
      <c r="BT15" s="36"/>
      <c r="BU15" s="36"/>
      <c r="BV15" s="36">
        <v>64019</v>
      </c>
      <c r="BW15" s="36">
        <v>41871.81</v>
      </c>
      <c r="BX15" s="36"/>
      <c r="BY15" s="36"/>
      <c r="BZ15" s="36"/>
      <c r="CA15" s="36"/>
      <c r="CB15" s="36">
        <v>60404</v>
      </c>
      <c r="CC15" s="36">
        <v>41622.81</v>
      </c>
      <c r="CD15" s="36">
        <v>3615</v>
      </c>
      <c r="CE15" s="36">
        <v>249</v>
      </c>
      <c r="CF15" s="36">
        <v>165</v>
      </c>
      <c r="CG15" s="36">
        <v>144.78</v>
      </c>
      <c r="CH15" s="36">
        <v>165</v>
      </c>
      <c r="CI15" s="36">
        <v>144.78</v>
      </c>
      <c r="CJ15" s="36">
        <v>55</v>
      </c>
      <c r="CK15" s="36">
        <v>144.78</v>
      </c>
      <c r="CL15" s="36"/>
      <c r="CM15" s="36"/>
      <c r="CN15" s="36">
        <v>110</v>
      </c>
      <c r="CO15" s="36"/>
      <c r="CP15" s="36">
        <v>4176</v>
      </c>
      <c r="CQ15" s="36">
        <v>1794.45</v>
      </c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>
        <v>4176</v>
      </c>
      <c r="DC15" s="36">
        <v>1724.45</v>
      </c>
      <c r="DD15" s="36"/>
      <c r="DE15" s="36">
        <v>53</v>
      </c>
      <c r="DF15" s="36"/>
      <c r="DG15" s="36">
        <v>53</v>
      </c>
      <c r="DH15" s="36">
        <v>1200</v>
      </c>
      <c r="DI15" s="36">
        <v>1044.66</v>
      </c>
      <c r="DJ15" s="36">
        <v>1200</v>
      </c>
      <c r="DK15" s="36">
        <v>1044.66</v>
      </c>
      <c r="DL15" s="36">
        <v>2976</v>
      </c>
      <c r="DM15" s="36">
        <v>626.79</v>
      </c>
      <c r="DN15" s="36">
        <v>1376</v>
      </c>
      <c r="DO15" s="36">
        <v>6.29</v>
      </c>
      <c r="DP15" s="36"/>
      <c r="DQ15" s="36"/>
      <c r="DR15" s="36"/>
      <c r="DS15" s="36"/>
      <c r="DT15" s="36">
        <v>1600</v>
      </c>
      <c r="DU15" s="36">
        <v>620.5</v>
      </c>
      <c r="DV15" s="36"/>
      <c r="DW15" s="36">
        <v>70</v>
      </c>
      <c r="DX15" s="36"/>
      <c r="DY15" s="36">
        <v>70</v>
      </c>
      <c r="DZ15" s="36"/>
      <c r="EA15" s="36">
        <v>70</v>
      </c>
      <c r="EB15" s="36"/>
      <c r="EC15" s="36"/>
      <c r="ED15" s="36"/>
      <c r="EE15" s="36"/>
      <c r="EF15" s="36"/>
      <c r="EG15" s="36"/>
      <c r="EH15" s="36">
        <v>215975</v>
      </c>
      <c r="EI15" s="36">
        <v>215975</v>
      </c>
      <c r="EJ15" s="36">
        <v>215975</v>
      </c>
      <c r="EK15" s="36">
        <v>215975</v>
      </c>
      <c r="EL15" s="36"/>
      <c r="EM15" s="36"/>
      <c r="EN15" s="36"/>
      <c r="EO15" s="36"/>
      <c r="EP15" s="36">
        <v>215975</v>
      </c>
      <c r="EQ15" s="36">
        <v>215975</v>
      </c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>
        <v>215975</v>
      </c>
      <c r="FG15" s="36">
        <v>215975</v>
      </c>
      <c r="FH15" s="36"/>
      <c r="FI15" s="36"/>
      <c r="FJ15" s="36">
        <v>113820</v>
      </c>
      <c r="FK15" s="36">
        <v>83144.74</v>
      </c>
      <c r="FL15" s="36">
        <v>329795</v>
      </c>
      <c r="FM15" s="36">
        <v>299119.74</v>
      </c>
      <c r="FN15" s="100">
        <f t="shared" si="0"/>
        <v>90.69868857926893</v>
      </c>
    </row>
    <row r="16" spans="1:170" ht="12.75">
      <c r="A16" s="36" t="s">
        <v>9</v>
      </c>
      <c r="B16" s="36">
        <v>314747</v>
      </c>
      <c r="C16" s="36">
        <v>328638.55</v>
      </c>
      <c r="D16" s="36">
        <v>320</v>
      </c>
      <c r="E16" s="36">
        <v>453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>
        <v>320</v>
      </c>
      <c r="U16" s="36">
        <v>453</v>
      </c>
      <c r="V16" s="36">
        <v>320</v>
      </c>
      <c r="W16" s="36">
        <v>453</v>
      </c>
      <c r="X16" s="36"/>
      <c r="Y16" s="36"/>
      <c r="Z16" s="36"/>
      <c r="AA16" s="36"/>
      <c r="AB16" s="36"/>
      <c r="AC16" s="36"/>
      <c r="AD16" s="36">
        <v>4800</v>
      </c>
      <c r="AE16" s="36">
        <v>10282.62</v>
      </c>
      <c r="AF16" s="36">
        <v>4800</v>
      </c>
      <c r="AG16" s="36">
        <v>10282.62</v>
      </c>
      <c r="AH16" s="36">
        <v>309297</v>
      </c>
      <c r="AI16" s="36">
        <v>317470.7</v>
      </c>
      <c r="AJ16" s="36">
        <v>147800</v>
      </c>
      <c r="AK16" s="36">
        <v>180111.23</v>
      </c>
      <c r="AL16" s="36">
        <v>1800</v>
      </c>
      <c r="AM16" s="36">
        <v>658.64</v>
      </c>
      <c r="AN16" s="36">
        <v>600</v>
      </c>
      <c r="AO16" s="36"/>
      <c r="AP16" s="36"/>
      <c r="AQ16" s="36"/>
      <c r="AR16" s="36"/>
      <c r="AS16" s="36">
        <v>980.16</v>
      </c>
      <c r="AT16" s="36">
        <v>60100</v>
      </c>
      <c r="AU16" s="36">
        <v>101703.56</v>
      </c>
      <c r="AV16" s="36">
        <v>27000</v>
      </c>
      <c r="AW16" s="36">
        <v>31700.74</v>
      </c>
      <c r="AX16" s="36">
        <v>35850</v>
      </c>
      <c r="AY16" s="36">
        <v>22114.36</v>
      </c>
      <c r="AZ16" s="36">
        <v>22450</v>
      </c>
      <c r="BA16" s="36">
        <v>22953.77</v>
      </c>
      <c r="BB16" s="36"/>
      <c r="BC16" s="36"/>
      <c r="BD16" s="36"/>
      <c r="BE16" s="36"/>
      <c r="BF16" s="36"/>
      <c r="BG16" s="36"/>
      <c r="BH16" s="36"/>
      <c r="BI16" s="36">
        <v>-839.55</v>
      </c>
      <c r="BJ16" s="36"/>
      <c r="BK16" s="36">
        <v>-200.31</v>
      </c>
      <c r="BL16" s="36"/>
      <c r="BM16" s="36">
        <v>-761.24</v>
      </c>
      <c r="BN16" s="36"/>
      <c r="BO16" s="36">
        <v>122</v>
      </c>
      <c r="BP16" s="36"/>
      <c r="BQ16" s="36"/>
      <c r="BR16" s="36"/>
      <c r="BS16" s="36"/>
      <c r="BT16" s="36"/>
      <c r="BU16" s="36"/>
      <c r="BV16" s="36">
        <v>161497</v>
      </c>
      <c r="BW16" s="36">
        <v>138199.02</v>
      </c>
      <c r="BX16" s="36"/>
      <c r="BY16" s="36"/>
      <c r="BZ16" s="36">
        <v>19700</v>
      </c>
      <c r="CA16" s="36">
        <v>13235.13</v>
      </c>
      <c r="CB16" s="36">
        <v>134987</v>
      </c>
      <c r="CC16" s="36">
        <v>108839.29</v>
      </c>
      <c r="CD16" s="36">
        <v>6810</v>
      </c>
      <c r="CE16" s="36">
        <v>16124.6</v>
      </c>
      <c r="CF16" s="36">
        <v>330</v>
      </c>
      <c r="CG16" s="36">
        <v>432.23</v>
      </c>
      <c r="CH16" s="36">
        <v>330</v>
      </c>
      <c r="CI16" s="36">
        <v>432.23</v>
      </c>
      <c r="CJ16" s="36">
        <v>330</v>
      </c>
      <c r="CK16" s="36">
        <v>403.49</v>
      </c>
      <c r="CL16" s="36"/>
      <c r="CM16" s="36"/>
      <c r="CN16" s="36"/>
      <c r="CO16" s="36">
        <v>28.74</v>
      </c>
      <c r="CP16" s="36">
        <v>12898</v>
      </c>
      <c r="CQ16" s="36">
        <v>8214.05</v>
      </c>
      <c r="CR16" s="36">
        <v>150</v>
      </c>
      <c r="CS16" s="36">
        <v>1123</v>
      </c>
      <c r="CT16" s="36"/>
      <c r="CU16" s="36"/>
      <c r="CV16" s="36"/>
      <c r="CW16" s="36"/>
      <c r="CX16" s="36">
        <v>150</v>
      </c>
      <c r="CY16" s="36">
        <v>1123</v>
      </c>
      <c r="CZ16" s="36">
        <v>150</v>
      </c>
      <c r="DA16" s="36">
        <v>1123</v>
      </c>
      <c r="DB16" s="36">
        <v>11430</v>
      </c>
      <c r="DC16" s="36">
        <v>6055.5</v>
      </c>
      <c r="DD16" s="36"/>
      <c r="DE16" s="36">
        <v>1177</v>
      </c>
      <c r="DF16" s="36"/>
      <c r="DG16" s="36">
        <v>1177</v>
      </c>
      <c r="DH16" s="36">
        <v>5500</v>
      </c>
      <c r="DI16" s="36">
        <v>4210</v>
      </c>
      <c r="DJ16" s="36">
        <v>5500</v>
      </c>
      <c r="DK16" s="36">
        <v>4210</v>
      </c>
      <c r="DL16" s="36">
        <v>5930</v>
      </c>
      <c r="DM16" s="36">
        <v>668.5</v>
      </c>
      <c r="DN16" s="36">
        <v>150</v>
      </c>
      <c r="DO16" s="36">
        <v>24.2</v>
      </c>
      <c r="DP16" s="36"/>
      <c r="DQ16" s="36"/>
      <c r="DR16" s="36"/>
      <c r="DS16" s="36"/>
      <c r="DT16" s="36">
        <v>5780</v>
      </c>
      <c r="DU16" s="36">
        <v>644.3</v>
      </c>
      <c r="DV16" s="36">
        <v>1318</v>
      </c>
      <c r="DW16" s="36">
        <v>1035.55</v>
      </c>
      <c r="DX16" s="36">
        <v>1318</v>
      </c>
      <c r="DY16" s="36">
        <v>1035.55</v>
      </c>
      <c r="DZ16" s="36">
        <v>1318</v>
      </c>
      <c r="EA16" s="36">
        <v>1035.55</v>
      </c>
      <c r="EB16" s="36"/>
      <c r="EC16" s="36"/>
      <c r="ED16" s="36"/>
      <c r="EE16" s="36"/>
      <c r="EF16" s="36"/>
      <c r="EG16" s="36"/>
      <c r="EH16" s="36">
        <v>60494</v>
      </c>
      <c r="EI16" s="36">
        <v>60494</v>
      </c>
      <c r="EJ16" s="36">
        <v>60494</v>
      </c>
      <c r="EK16" s="36">
        <v>60494</v>
      </c>
      <c r="EL16" s="36"/>
      <c r="EM16" s="36"/>
      <c r="EN16" s="36"/>
      <c r="EO16" s="36"/>
      <c r="EP16" s="36">
        <v>60494</v>
      </c>
      <c r="EQ16" s="36">
        <v>60494</v>
      </c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>
        <v>60494</v>
      </c>
      <c r="FG16" s="36">
        <v>60494</v>
      </c>
      <c r="FH16" s="36"/>
      <c r="FI16" s="36"/>
      <c r="FJ16" s="36">
        <v>327645</v>
      </c>
      <c r="FK16" s="36">
        <v>336852.6</v>
      </c>
      <c r="FL16" s="36">
        <v>388139</v>
      </c>
      <c r="FM16" s="36">
        <v>397346.6</v>
      </c>
      <c r="FN16" s="100">
        <f t="shared" si="0"/>
        <v>102.37224293358823</v>
      </c>
    </row>
    <row r="17" spans="1:170" ht="12.75">
      <c r="A17" s="36" t="s">
        <v>10</v>
      </c>
      <c r="B17" s="36">
        <v>1846963</v>
      </c>
      <c r="C17" s="36">
        <v>2314773.77</v>
      </c>
      <c r="D17" s="36">
        <v>11500</v>
      </c>
      <c r="E17" s="36">
        <v>8340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>
        <v>11500</v>
      </c>
      <c r="U17" s="36">
        <v>8340</v>
      </c>
      <c r="V17" s="36">
        <v>11500</v>
      </c>
      <c r="W17" s="36">
        <v>8340</v>
      </c>
      <c r="X17" s="36">
        <v>4014</v>
      </c>
      <c r="Y17" s="36">
        <v>13969</v>
      </c>
      <c r="Z17" s="36">
        <v>4014</v>
      </c>
      <c r="AA17" s="36">
        <v>13969</v>
      </c>
      <c r="AB17" s="36">
        <v>4014</v>
      </c>
      <c r="AC17" s="36">
        <v>13969</v>
      </c>
      <c r="AD17" s="36">
        <v>27068</v>
      </c>
      <c r="AE17" s="36">
        <v>472208.6</v>
      </c>
      <c r="AF17" s="36">
        <v>27068</v>
      </c>
      <c r="AG17" s="36">
        <v>472208.6</v>
      </c>
      <c r="AH17" s="36">
        <v>1699874</v>
      </c>
      <c r="AI17" s="36">
        <v>1701785.33</v>
      </c>
      <c r="AJ17" s="36">
        <v>565684</v>
      </c>
      <c r="AK17" s="36">
        <v>641648.5</v>
      </c>
      <c r="AL17" s="36"/>
      <c r="AM17" s="36">
        <v>320.76</v>
      </c>
      <c r="AN17" s="36"/>
      <c r="AO17" s="36"/>
      <c r="AP17" s="36"/>
      <c r="AQ17" s="36"/>
      <c r="AR17" s="36"/>
      <c r="AS17" s="36">
        <v>74011.06</v>
      </c>
      <c r="AT17" s="36">
        <v>254034</v>
      </c>
      <c r="AU17" s="36">
        <v>243195.99</v>
      </c>
      <c r="AV17" s="36">
        <v>280273</v>
      </c>
      <c r="AW17" s="36">
        <v>255885.5</v>
      </c>
      <c r="AX17" s="36">
        <v>5849</v>
      </c>
      <c r="AY17" s="36">
        <v>9078.13</v>
      </c>
      <c r="AZ17" s="36">
        <v>25528</v>
      </c>
      <c r="BA17" s="36">
        <v>59157.06</v>
      </c>
      <c r="BB17" s="36"/>
      <c r="BC17" s="36"/>
      <c r="BD17" s="36"/>
      <c r="BE17" s="36">
        <v>33</v>
      </c>
      <c r="BF17" s="36"/>
      <c r="BG17" s="36">
        <v>33</v>
      </c>
      <c r="BH17" s="36"/>
      <c r="BI17" s="36">
        <v>-2816.16</v>
      </c>
      <c r="BJ17" s="36"/>
      <c r="BK17" s="36">
        <v>166.15</v>
      </c>
      <c r="BL17" s="36"/>
      <c r="BM17" s="36">
        <v>-2637.23</v>
      </c>
      <c r="BN17" s="36"/>
      <c r="BO17" s="36">
        <v>608</v>
      </c>
      <c r="BP17" s="36"/>
      <c r="BQ17" s="36"/>
      <c r="BR17" s="36"/>
      <c r="BS17" s="36">
        <v>-350.08</v>
      </c>
      <c r="BT17" s="36"/>
      <c r="BU17" s="36">
        <v>-603</v>
      </c>
      <c r="BV17" s="36">
        <v>1134190</v>
      </c>
      <c r="BW17" s="36">
        <v>1062919.99</v>
      </c>
      <c r="BX17" s="36"/>
      <c r="BY17" s="36"/>
      <c r="BZ17" s="36">
        <v>344588</v>
      </c>
      <c r="CA17" s="36">
        <v>151246.13</v>
      </c>
      <c r="CB17" s="36">
        <v>789602</v>
      </c>
      <c r="CC17" s="36">
        <v>905299.16</v>
      </c>
      <c r="CD17" s="36"/>
      <c r="CE17" s="36">
        <v>6374.7</v>
      </c>
      <c r="CF17" s="36">
        <v>104507</v>
      </c>
      <c r="CG17" s="36">
        <v>118470.84</v>
      </c>
      <c r="CH17" s="36">
        <v>104507</v>
      </c>
      <c r="CI17" s="36">
        <v>118470.84</v>
      </c>
      <c r="CJ17" s="36">
        <v>104507</v>
      </c>
      <c r="CK17" s="36">
        <v>115013.88</v>
      </c>
      <c r="CL17" s="36"/>
      <c r="CM17" s="36"/>
      <c r="CN17" s="36"/>
      <c r="CO17" s="36">
        <v>3456.96</v>
      </c>
      <c r="CP17" s="36">
        <v>85208</v>
      </c>
      <c r="CQ17" s="36">
        <v>86425.64</v>
      </c>
      <c r="CR17" s="36">
        <v>1034</v>
      </c>
      <c r="CS17" s="36">
        <v>1066</v>
      </c>
      <c r="CT17" s="36">
        <v>300</v>
      </c>
      <c r="CU17" s="36"/>
      <c r="CV17" s="36">
        <v>300</v>
      </c>
      <c r="CW17" s="36"/>
      <c r="CX17" s="36">
        <v>734</v>
      </c>
      <c r="CY17" s="36">
        <v>1066</v>
      </c>
      <c r="CZ17" s="36">
        <v>734</v>
      </c>
      <c r="DA17" s="36">
        <v>1066</v>
      </c>
      <c r="DB17" s="36">
        <v>84174</v>
      </c>
      <c r="DC17" s="36">
        <v>78830.72</v>
      </c>
      <c r="DD17" s="36"/>
      <c r="DE17" s="36">
        <v>212</v>
      </c>
      <c r="DF17" s="36"/>
      <c r="DG17" s="36">
        <v>212</v>
      </c>
      <c r="DH17" s="36">
        <v>66138</v>
      </c>
      <c r="DI17" s="36">
        <v>72340.26</v>
      </c>
      <c r="DJ17" s="36">
        <v>66138</v>
      </c>
      <c r="DK17" s="36">
        <v>72340.26</v>
      </c>
      <c r="DL17" s="36">
        <v>18036</v>
      </c>
      <c r="DM17" s="36">
        <v>6278.46</v>
      </c>
      <c r="DN17" s="36"/>
      <c r="DO17" s="36">
        <v>149.96</v>
      </c>
      <c r="DP17" s="36"/>
      <c r="DQ17" s="36"/>
      <c r="DR17" s="36"/>
      <c r="DS17" s="36"/>
      <c r="DT17" s="36">
        <v>18036</v>
      </c>
      <c r="DU17" s="36">
        <v>6128.5</v>
      </c>
      <c r="DV17" s="36"/>
      <c r="DW17" s="36">
        <v>6528.92</v>
      </c>
      <c r="DX17" s="36"/>
      <c r="DY17" s="36">
        <v>6528.92</v>
      </c>
      <c r="DZ17" s="36"/>
      <c r="EA17" s="36">
        <v>6528.92</v>
      </c>
      <c r="EB17" s="36"/>
      <c r="EC17" s="36"/>
      <c r="ED17" s="36"/>
      <c r="EE17" s="36"/>
      <c r="EF17" s="36"/>
      <c r="EG17" s="36"/>
      <c r="EH17" s="36">
        <v>1762414</v>
      </c>
      <c r="EI17" s="36">
        <v>1762414</v>
      </c>
      <c r="EJ17" s="36">
        <v>1762414</v>
      </c>
      <c r="EK17" s="36">
        <v>1762414</v>
      </c>
      <c r="EL17" s="36"/>
      <c r="EM17" s="36"/>
      <c r="EN17" s="36"/>
      <c r="EO17" s="36"/>
      <c r="EP17" s="36">
        <v>1762414</v>
      </c>
      <c r="EQ17" s="36">
        <v>1762414</v>
      </c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>
        <v>1762414</v>
      </c>
      <c r="FG17" s="36">
        <v>1762414</v>
      </c>
      <c r="FH17" s="36"/>
      <c r="FI17" s="36"/>
      <c r="FJ17" s="36">
        <v>1932171</v>
      </c>
      <c r="FK17" s="36">
        <v>2401199.41</v>
      </c>
      <c r="FL17" s="36">
        <v>3694585</v>
      </c>
      <c r="FM17" s="36">
        <v>4163613.41</v>
      </c>
      <c r="FN17" s="100">
        <f t="shared" si="0"/>
        <v>112.69502285101034</v>
      </c>
    </row>
    <row r="18" spans="1:170" ht="12.75">
      <c r="A18" s="36" t="s">
        <v>11</v>
      </c>
      <c r="B18" s="36">
        <v>120550</v>
      </c>
      <c r="C18" s="36">
        <v>98589.72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>
        <v>3600</v>
      </c>
      <c r="AE18" s="36">
        <v>3561.58</v>
      </c>
      <c r="AF18" s="36">
        <v>3600</v>
      </c>
      <c r="AG18" s="36">
        <v>3561.58</v>
      </c>
      <c r="AH18" s="36">
        <v>116950</v>
      </c>
      <c r="AI18" s="36">
        <v>94750.83</v>
      </c>
      <c r="AJ18" s="36">
        <v>29986</v>
      </c>
      <c r="AK18" s="36">
        <v>23212.48</v>
      </c>
      <c r="AL18" s="36">
        <v>1900</v>
      </c>
      <c r="AM18" s="36"/>
      <c r="AN18" s="36">
        <v>0</v>
      </c>
      <c r="AO18" s="36"/>
      <c r="AP18" s="36"/>
      <c r="AQ18" s="36">
        <v>250.91</v>
      </c>
      <c r="AR18" s="36"/>
      <c r="AS18" s="36"/>
      <c r="AT18" s="36">
        <v>2160</v>
      </c>
      <c r="AU18" s="36">
        <v>4087.79</v>
      </c>
      <c r="AV18" s="36">
        <v>4800</v>
      </c>
      <c r="AW18" s="36">
        <v>6681.67</v>
      </c>
      <c r="AX18" s="36">
        <v>15700</v>
      </c>
      <c r="AY18" s="36">
        <v>6405.93</v>
      </c>
      <c r="AZ18" s="36">
        <v>5426</v>
      </c>
      <c r="BA18" s="36">
        <v>5786.18</v>
      </c>
      <c r="BB18" s="36"/>
      <c r="BC18" s="36"/>
      <c r="BD18" s="36"/>
      <c r="BE18" s="36"/>
      <c r="BF18" s="36"/>
      <c r="BG18" s="36"/>
      <c r="BH18" s="36"/>
      <c r="BI18" s="36">
        <v>-770.97</v>
      </c>
      <c r="BJ18" s="36"/>
      <c r="BK18" s="36">
        <v>-425.69</v>
      </c>
      <c r="BL18" s="36"/>
      <c r="BM18" s="36">
        <v>-345.28</v>
      </c>
      <c r="BN18" s="36"/>
      <c r="BO18" s="36"/>
      <c r="BP18" s="36"/>
      <c r="BQ18" s="36"/>
      <c r="BR18" s="36"/>
      <c r="BS18" s="36"/>
      <c r="BT18" s="36"/>
      <c r="BU18" s="36"/>
      <c r="BV18" s="36">
        <v>86964</v>
      </c>
      <c r="BW18" s="36">
        <v>72309.32</v>
      </c>
      <c r="BX18" s="36"/>
      <c r="BY18" s="36"/>
      <c r="BZ18" s="36"/>
      <c r="CA18" s="36"/>
      <c r="CB18" s="36">
        <v>86964</v>
      </c>
      <c r="CC18" s="36">
        <v>72006.32</v>
      </c>
      <c r="CD18" s="36"/>
      <c r="CE18" s="36">
        <v>303</v>
      </c>
      <c r="CF18" s="36"/>
      <c r="CG18" s="36">
        <v>277.31</v>
      </c>
      <c r="CH18" s="36"/>
      <c r="CI18" s="36">
        <v>277.31</v>
      </c>
      <c r="CJ18" s="36"/>
      <c r="CK18" s="36">
        <v>277.31</v>
      </c>
      <c r="CL18" s="36"/>
      <c r="CM18" s="36"/>
      <c r="CN18" s="36"/>
      <c r="CO18" s="36"/>
      <c r="CP18" s="36">
        <v>4750</v>
      </c>
      <c r="CQ18" s="36">
        <v>6814.49</v>
      </c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>
        <v>4750</v>
      </c>
      <c r="DC18" s="36">
        <v>3517.89</v>
      </c>
      <c r="DD18" s="36"/>
      <c r="DE18" s="36">
        <v>53</v>
      </c>
      <c r="DF18" s="36"/>
      <c r="DG18" s="36">
        <v>53</v>
      </c>
      <c r="DH18" s="36">
        <v>4750</v>
      </c>
      <c r="DI18" s="36">
        <v>2757.18</v>
      </c>
      <c r="DJ18" s="36">
        <v>4750</v>
      </c>
      <c r="DK18" s="36">
        <v>2757.18</v>
      </c>
      <c r="DL18" s="36"/>
      <c r="DM18" s="36">
        <v>707.71</v>
      </c>
      <c r="DN18" s="36"/>
      <c r="DO18" s="36">
        <v>5.61</v>
      </c>
      <c r="DP18" s="36"/>
      <c r="DQ18" s="36"/>
      <c r="DR18" s="36"/>
      <c r="DS18" s="36"/>
      <c r="DT18" s="36"/>
      <c r="DU18" s="36">
        <v>702.1</v>
      </c>
      <c r="DV18" s="36"/>
      <c r="DW18" s="36">
        <v>3296.6</v>
      </c>
      <c r="DX18" s="36"/>
      <c r="DY18" s="36">
        <v>3296.6</v>
      </c>
      <c r="DZ18" s="36"/>
      <c r="EA18" s="36">
        <v>3296.6</v>
      </c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>
        <v>125300</v>
      </c>
      <c r="FK18" s="36">
        <v>105404.21</v>
      </c>
      <c r="FL18" s="36">
        <v>125300</v>
      </c>
      <c r="FM18" s="36">
        <v>105404.21</v>
      </c>
      <c r="FN18" s="100">
        <f t="shared" si="0"/>
        <v>84.1214764565044</v>
      </c>
    </row>
    <row r="19" spans="1:170" ht="12.75">
      <c r="A19" s="36" t="s">
        <v>12</v>
      </c>
      <c r="B19" s="36">
        <v>85059</v>
      </c>
      <c r="C19" s="36">
        <v>168514.43</v>
      </c>
      <c r="D19" s="36">
        <v>500</v>
      </c>
      <c r="E19" s="36">
        <v>567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>
        <v>500</v>
      </c>
      <c r="U19" s="36">
        <v>567</v>
      </c>
      <c r="V19" s="36">
        <v>500</v>
      </c>
      <c r="W19" s="36">
        <v>567</v>
      </c>
      <c r="X19" s="36">
        <v>8500</v>
      </c>
      <c r="Y19" s="36">
        <v>21824.58</v>
      </c>
      <c r="Z19" s="36">
        <v>8500</v>
      </c>
      <c r="AA19" s="36">
        <v>21824.58</v>
      </c>
      <c r="AB19" s="36">
        <v>8500</v>
      </c>
      <c r="AC19" s="36">
        <v>21824.58</v>
      </c>
      <c r="AD19" s="36"/>
      <c r="AE19" s="36">
        <v>38202</v>
      </c>
      <c r="AF19" s="36"/>
      <c r="AG19" s="36">
        <v>38202</v>
      </c>
      <c r="AH19" s="36">
        <v>74459</v>
      </c>
      <c r="AI19" s="36">
        <v>104490.57</v>
      </c>
      <c r="AJ19" s="36">
        <v>19409</v>
      </c>
      <c r="AK19" s="36">
        <v>34987.74</v>
      </c>
      <c r="AL19" s="36"/>
      <c r="AM19" s="36"/>
      <c r="AN19" s="36"/>
      <c r="AO19" s="36"/>
      <c r="AP19" s="36"/>
      <c r="AQ19" s="36"/>
      <c r="AR19" s="36"/>
      <c r="AS19" s="36">
        <v>2220.72</v>
      </c>
      <c r="AT19" s="36">
        <v>10209</v>
      </c>
      <c r="AU19" s="36">
        <v>25268.28</v>
      </c>
      <c r="AV19" s="36"/>
      <c r="AW19" s="36">
        <v>285.67</v>
      </c>
      <c r="AX19" s="36">
        <v>8000</v>
      </c>
      <c r="AY19" s="36">
        <v>4424.45</v>
      </c>
      <c r="AZ19" s="36">
        <v>1200</v>
      </c>
      <c r="BA19" s="36">
        <v>2788.62</v>
      </c>
      <c r="BB19" s="36"/>
      <c r="BC19" s="36"/>
      <c r="BD19" s="36"/>
      <c r="BE19" s="36"/>
      <c r="BF19" s="36"/>
      <c r="BG19" s="36"/>
      <c r="BH19" s="36"/>
      <c r="BI19" s="36">
        <v>-929.78</v>
      </c>
      <c r="BJ19" s="36"/>
      <c r="BK19" s="36">
        <v>125</v>
      </c>
      <c r="BL19" s="36"/>
      <c r="BM19" s="36">
        <v>-1184.78</v>
      </c>
      <c r="BN19" s="36"/>
      <c r="BO19" s="36">
        <v>130</v>
      </c>
      <c r="BP19" s="36"/>
      <c r="BQ19" s="36"/>
      <c r="BR19" s="36"/>
      <c r="BS19" s="36"/>
      <c r="BT19" s="36"/>
      <c r="BU19" s="36"/>
      <c r="BV19" s="36">
        <v>55050</v>
      </c>
      <c r="BW19" s="36">
        <v>70432.61</v>
      </c>
      <c r="BX19" s="36"/>
      <c r="BY19" s="36"/>
      <c r="BZ19" s="36">
        <v>10100</v>
      </c>
      <c r="CA19" s="36">
        <v>6425</v>
      </c>
      <c r="CB19" s="36">
        <v>42450</v>
      </c>
      <c r="CC19" s="36">
        <v>41065.38</v>
      </c>
      <c r="CD19" s="36">
        <v>2500</v>
      </c>
      <c r="CE19" s="36">
        <v>22942.23</v>
      </c>
      <c r="CF19" s="36">
        <v>1600</v>
      </c>
      <c r="CG19" s="36">
        <v>3430.28</v>
      </c>
      <c r="CH19" s="36">
        <v>1600</v>
      </c>
      <c r="CI19" s="36">
        <v>3430.28</v>
      </c>
      <c r="CJ19" s="36">
        <v>1600</v>
      </c>
      <c r="CK19" s="36">
        <v>1219.39</v>
      </c>
      <c r="CL19" s="36"/>
      <c r="CM19" s="36"/>
      <c r="CN19" s="36"/>
      <c r="CO19" s="36">
        <v>2210.89</v>
      </c>
      <c r="CP19" s="36">
        <v>2100</v>
      </c>
      <c r="CQ19" s="36">
        <v>446.91</v>
      </c>
      <c r="CR19" s="36">
        <v>500</v>
      </c>
      <c r="CS19" s="36"/>
      <c r="CT19" s="36"/>
      <c r="CU19" s="36"/>
      <c r="CV19" s="36"/>
      <c r="CW19" s="36"/>
      <c r="CX19" s="36">
        <v>500</v>
      </c>
      <c r="CY19" s="36"/>
      <c r="CZ19" s="36">
        <v>500</v>
      </c>
      <c r="DA19" s="36"/>
      <c r="DB19" s="36">
        <v>1200</v>
      </c>
      <c r="DC19" s="36">
        <v>296.91</v>
      </c>
      <c r="DD19" s="36"/>
      <c r="DE19" s="36"/>
      <c r="DF19" s="36"/>
      <c r="DG19" s="36"/>
      <c r="DH19" s="36"/>
      <c r="DI19" s="36">
        <v>4</v>
      </c>
      <c r="DJ19" s="36"/>
      <c r="DK19" s="36">
        <v>4</v>
      </c>
      <c r="DL19" s="36">
        <v>1200</v>
      </c>
      <c r="DM19" s="36">
        <v>292.91</v>
      </c>
      <c r="DN19" s="36"/>
      <c r="DO19" s="36">
        <v>3.91</v>
      </c>
      <c r="DP19" s="36"/>
      <c r="DQ19" s="36"/>
      <c r="DR19" s="36"/>
      <c r="DS19" s="36"/>
      <c r="DT19" s="36">
        <v>1200</v>
      </c>
      <c r="DU19" s="36">
        <v>289</v>
      </c>
      <c r="DV19" s="36">
        <v>400</v>
      </c>
      <c r="DW19" s="36">
        <v>150</v>
      </c>
      <c r="DX19" s="36">
        <v>400</v>
      </c>
      <c r="DY19" s="36">
        <v>150</v>
      </c>
      <c r="DZ19" s="36">
        <v>400</v>
      </c>
      <c r="EA19" s="36">
        <v>150</v>
      </c>
      <c r="EB19" s="36"/>
      <c r="EC19" s="36"/>
      <c r="ED19" s="36"/>
      <c r="EE19" s="36"/>
      <c r="EF19" s="36"/>
      <c r="EG19" s="36"/>
      <c r="EH19" s="36">
        <v>395023</v>
      </c>
      <c r="EI19" s="36">
        <v>395023</v>
      </c>
      <c r="EJ19" s="36">
        <v>395023</v>
      </c>
      <c r="EK19" s="36">
        <v>395023</v>
      </c>
      <c r="EL19" s="36"/>
      <c r="EM19" s="36"/>
      <c r="EN19" s="36"/>
      <c r="EO19" s="36"/>
      <c r="EP19" s="36">
        <v>395023</v>
      </c>
      <c r="EQ19" s="36">
        <v>395023</v>
      </c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>
        <v>395023</v>
      </c>
      <c r="FG19" s="36">
        <v>395023</v>
      </c>
      <c r="FH19" s="36"/>
      <c r="FI19" s="36"/>
      <c r="FJ19" s="36">
        <v>87159</v>
      </c>
      <c r="FK19" s="36">
        <v>168961.34</v>
      </c>
      <c r="FL19" s="36">
        <v>482182</v>
      </c>
      <c r="FM19" s="36">
        <v>563984.34</v>
      </c>
      <c r="FN19" s="100">
        <f t="shared" si="0"/>
        <v>116.96503394983637</v>
      </c>
    </row>
    <row r="20" spans="1:170" ht="12.75">
      <c r="A20" s="36" t="s">
        <v>13</v>
      </c>
      <c r="B20" s="36">
        <v>44000</v>
      </c>
      <c r="C20" s="36">
        <v>47027.77</v>
      </c>
      <c r="D20" s="36"/>
      <c r="E20" s="36">
        <v>144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>
        <v>144</v>
      </c>
      <c r="V20" s="36"/>
      <c r="W20" s="36">
        <v>144</v>
      </c>
      <c r="X20" s="36"/>
      <c r="Y20" s="36"/>
      <c r="Z20" s="36"/>
      <c r="AA20" s="36"/>
      <c r="AB20" s="36"/>
      <c r="AC20" s="36"/>
      <c r="AD20" s="36">
        <v>0</v>
      </c>
      <c r="AE20" s="36"/>
      <c r="AF20" s="36">
        <v>0</v>
      </c>
      <c r="AG20" s="36"/>
      <c r="AH20" s="36">
        <v>44000</v>
      </c>
      <c r="AI20" s="36">
        <v>46378.02</v>
      </c>
      <c r="AJ20" s="36">
        <v>25500</v>
      </c>
      <c r="AK20" s="36">
        <v>21142.34</v>
      </c>
      <c r="AL20" s="36"/>
      <c r="AM20" s="36"/>
      <c r="AN20" s="36"/>
      <c r="AO20" s="36"/>
      <c r="AP20" s="36"/>
      <c r="AQ20" s="36"/>
      <c r="AR20" s="36"/>
      <c r="AS20" s="36">
        <v>427.21</v>
      </c>
      <c r="AT20" s="36">
        <v>2000</v>
      </c>
      <c r="AU20" s="36">
        <v>7228.29</v>
      </c>
      <c r="AV20" s="36">
        <v>8000</v>
      </c>
      <c r="AW20" s="36">
        <v>6840.29</v>
      </c>
      <c r="AX20" s="36">
        <v>7700</v>
      </c>
      <c r="AY20" s="36">
        <v>2197.55</v>
      </c>
      <c r="AZ20" s="36">
        <v>7800</v>
      </c>
      <c r="BA20" s="36">
        <v>4449</v>
      </c>
      <c r="BB20" s="36"/>
      <c r="BC20" s="36"/>
      <c r="BD20" s="36"/>
      <c r="BE20" s="36"/>
      <c r="BF20" s="36"/>
      <c r="BG20" s="36"/>
      <c r="BH20" s="36"/>
      <c r="BI20" s="36">
        <v>106.71</v>
      </c>
      <c r="BJ20" s="36"/>
      <c r="BK20" s="36"/>
      <c r="BL20" s="36"/>
      <c r="BM20" s="36">
        <v>106.71</v>
      </c>
      <c r="BN20" s="36"/>
      <c r="BO20" s="36"/>
      <c r="BP20" s="36"/>
      <c r="BQ20" s="36"/>
      <c r="BR20" s="36"/>
      <c r="BS20" s="36"/>
      <c r="BT20" s="36"/>
      <c r="BU20" s="36"/>
      <c r="BV20" s="36">
        <v>18500</v>
      </c>
      <c r="BW20" s="36">
        <v>25128.97</v>
      </c>
      <c r="BX20" s="36"/>
      <c r="BY20" s="36"/>
      <c r="BZ20" s="36"/>
      <c r="CA20" s="36">
        <v>3500</v>
      </c>
      <c r="CB20" s="36">
        <v>17500</v>
      </c>
      <c r="CC20" s="36">
        <v>15477.05</v>
      </c>
      <c r="CD20" s="36">
        <v>1000</v>
      </c>
      <c r="CE20" s="36">
        <v>6151.92</v>
      </c>
      <c r="CF20" s="36"/>
      <c r="CG20" s="36">
        <v>505.75</v>
      </c>
      <c r="CH20" s="36"/>
      <c r="CI20" s="36">
        <v>505.75</v>
      </c>
      <c r="CJ20" s="36"/>
      <c r="CK20" s="36">
        <v>462.5</v>
      </c>
      <c r="CL20" s="36"/>
      <c r="CM20" s="36"/>
      <c r="CN20" s="36"/>
      <c r="CO20" s="36">
        <v>43.25</v>
      </c>
      <c r="CP20" s="36">
        <v>10000</v>
      </c>
      <c r="CQ20" s="36">
        <v>9223.65</v>
      </c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>
        <v>10000</v>
      </c>
      <c r="DC20" s="36">
        <v>9220.88</v>
      </c>
      <c r="DD20" s="36"/>
      <c r="DE20" s="36"/>
      <c r="DF20" s="36"/>
      <c r="DG20" s="36"/>
      <c r="DH20" s="36">
        <v>10000</v>
      </c>
      <c r="DI20" s="36">
        <v>9148.46</v>
      </c>
      <c r="DJ20" s="36">
        <v>10000</v>
      </c>
      <c r="DK20" s="36">
        <v>9148.46</v>
      </c>
      <c r="DL20" s="36"/>
      <c r="DM20" s="36">
        <v>72.42</v>
      </c>
      <c r="DN20" s="36"/>
      <c r="DO20" s="36">
        <v>1.02</v>
      </c>
      <c r="DP20" s="36"/>
      <c r="DQ20" s="36"/>
      <c r="DR20" s="36"/>
      <c r="DS20" s="36"/>
      <c r="DT20" s="36"/>
      <c r="DU20" s="36">
        <v>71.4</v>
      </c>
      <c r="DV20" s="36"/>
      <c r="DW20" s="36">
        <v>2.77</v>
      </c>
      <c r="DX20" s="36"/>
      <c r="DY20" s="36">
        <v>2.77</v>
      </c>
      <c r="DZ20" s="36"/>
      <c r="EA20" s="36">
        <v>2.77</v>
      </c>
      <c r="EB20" s="36"/>
      <c r="EC20" s="36"/>
      <c r="ED20" s="36"/>
      <c r="EE20" s="36"/>
      <c r="EF20" s="36"/>
      <c r="EG20" s="36"/>
      <c r="EH20" s="36">
        <v>117988</v>
      </c>
      <c r="EI20" s="36">
        <v>117988</v>
      </c>
      <c r="EJ20" s="36">
        <v>117988</v>
      </c>
      <c r="EK20" s="36">
        <v>117988</v>
      </c>
      <c r="EL20" s="36"/>
      <c r="EM20" s="36"/>
      <c r="EN20" s="36"/>
      <c r="EO20" s="36"/>
      <c r="EP20" s="36">
        <v>117988</v>
      </c>
      <c r="EQ20" s="36">
        <v>117988</v>
      </c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>
        <v>117988</v>
      </c>
      <c r="FG20" s="36">
        <v>117988</v>
      </c>
      <c r="FH20" s="36"/>
      <c r="FI20" s="36"/>
      <c r="FJ20" s="36">
        <v>54000</v>
      </c>
      <c r="FK20" s="36">
        <v>56251.42</v>
      </c>
      <c r="FL20" s="36">
        <v>171988</v>
      </c>
      <c r="FM20" s="36">
        <v>174239.42</v>
      </c>
      <c r="FN20" s="100">
        <f t="shared" si="0"/>
        <v>101.30905644579855</v>
      </c>
    </row>
    <row r="21" spans="1:170" ht="12.75">
      <c r="A21" s="36" t="s">
        <v>14</v>
      </c>
      <c r="B21" s="36">
        <v>204856</v>
      </c>
      <c r="C21" s="36">
        <v>281692.62</v>
      </c>
      <c r="D21" s="36">
        <v>190</v>
      </c>
      <c r="E21" s="36">
        <v>760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>
        <v>190</v>
      </c>
      <c r="U21" s="36">
        <v>760</v>
      </c>
      <c r="V21" s="36">
        <v>190</v>
      </c>
      <c r="W21" s="36">
        <v>760</v>
      </c>
      <c r="X21" s="36">
        <v>79900</v>
      </c>
      <c r="Y21" s="36">
        <v>110712.5</v>
      </c>
      <c r="Z21" s="36">
        <v>79900</v>
      </c>
      <c r="AA21" s="36">
        <v>110712.5</v>
      </c>
      <c r="AB21" s="36">
        <v>79900</v>
      </c>
      <c r="AC21" s="36">
        <v>110712.5</v>
      </c>
      <c r="AD21" s="36"/>
      <c r="AE21" s="36">
        <v>3667.16</v>
      </c>
      <c r="AF21" s="36"/>
      <c r="AG21" s="36">
        <v>3667.16</v>
      </c>
      <c r="AH21" s="36">
        <v>124658</v>
      </c>
      <c r="AI21" s="36">
        <v>166441.44</v>
      </c>
      <c r="AJ21" s="36">
        <v>79700</v>
      </c>
      <c r="AK21" s="36">
        <v>98063.37</v>
      </c>
      <c r="AL21" s="36">
        <v>1000</v>
      </c>
      <c r="AM21" s="36">
        <v>493.29</v>
      </c>
      <c r="AN21" s="36"/>
      <c r="AO21" s="36"/>
      <c r="AP21" s="36"/>
      <c r="AQ21" s="36"/>
      <c r="AR21" s="36"/>
      <c r="AS21" s="36">
        <v>8461</v>
      </c>
      <c r="AT21" s="36">
        <v>18000</v>
      </c>
      <c r="AU21" s="36">
        <v>24597.01</v>
      </c>
      <c r="AV21" s="36">
        <v>19800</v>
      </c>
      <c r="AW21" s="36">
        <v>14740.98</v>
      </c>
      <c r="AX21" s="36">
        <v>24000</v>
      </c>
      <c r="AY21" s="36">
        <v>29404.57</v>
      </c>
      <c r="AZ21" s="36">
        <v>16900</v>
      </c>
      <c r="BA21" s="36">
        <v>20366.52</v>
      </c>
      <c r="BB21" s="36"/>
      <c r="BC21" s="36"/>
      <c r="BD21" s="36"/>
      <c r="BE21" s="36"/>
      <c r="BF21" s="36"/>
      <c r="BG21" s="36"/>
      <c r="BH21" s="36"/>
      <c r="BI21" s="36">
        <v>-34.81</v>
      </c>
      <c r="BJ21" s="36"/>
      <c r="BK21" s="36">
        <v>104.37</v>
      </c>
      <c r="BL21" s="36"/>
      <c r="BM21" s="36">
        <v>-139.18</v>
      </c>
      <c r="BN21" s="36"/>
      <c r="BO21" s="36"/>
      <c r="BP21" s="36"/>
      <c r="BQ21" s="36"/>
      <c r="BR21" s="36"/>
      <c r="BS21" s="36"/>
      <c r="BT21" s="36"/>
      <c r="BU21" s="36"/>
      <c r="BV21" s="36">
        <v>44958</v>
      </c>
      <c r="BW21" s="36">
        <v>68412.88</v>
      </c>
      <c r="BX21" s="36"/>
      <c r="BY21" s="36"/>
      <c r="BZ21" s="36">
        <v>400</v>
      </c>
      <c r="CA21" s="36"/>
      <c r="CB21" s="36">
        <v>36768</v>
      </c>
      <c r="CC21" s="36">
        <v>29567.8</v>
      </c>
      <c r="CD21" s="36">
        <v>7790</v>
      </c>
      <c r="CE21" s="36">
        <v>38845.08</v>
      </c>
      <c r="CF21" s="36">
        <v>108</v>
      </c>
      <c r="CG21" s="36">
        <v>111.52</v>
      </c>
      <c r="CH21" s="36">
        <v>108</v>
      </c>
      <c r="CI21" s="36">
        <v>111.52</v>
      </c>
      <c r="CJ21" s="36">
        <v>58</v>
      </c>
      <c r="CK21" s="36">
        <v>35.42</v>
      </c>
      <c r="CL21" s="36">
        <v>50</v>
      </c>
      <c r="CM21" s="36">
        <v>76.1</v>
      </c>
      <c r="CN21" s="36"/>
      <c r="CO21" s="36"/>
      <c r="CP21" s="36">
        <v>6800</v>
      </c>
      <c r="CQ21" s="36">
        <v>496.07</v>
      </c>
      <c r="CR21" s="36">
        <v>200</v>
      </c>
      <c r="CS21" s="36"/>
      <c r="CT21" s="36"/>
      <c r="CU21" s="36"/>
      <c r="CV21" s="36"/>
      <c r="CW21" s="36"/>
      <c r="CX21" s="36">
        <v>200</v>
      </c>
      <c r="CY21" s="36"/>
      <c r="CZ21" s="36">
        <v>200</v>
      </c>
      <c r="DA21" s="36"/>
      <c r="DB21" s="36">
        <v>6600</v>
      </c>
      <c r="DC21" s="36">
        <v>496.07</v>
      </c>
      <c r="DD21" s="36"/>
      <c r="DE21" s="36">
        <v>298</v>
      </c>
      <c r="DF21" s="36"/>
      <c r="DG21" s="36">
        <v>298</v>
      </c>
      <c r="DH21" s="36">
        <v>6000</v>
      </c>
      <c r="DI21" s="36"/>
      <c r="DJ21" s="36">
        <v>6000</v>
      </c>
      <c r="DK21" s="36"/>
      <c r="DL21" s="36">
        <v>600</v>
      </c>
      <c r="DM21" s="36">
        <v>198.07</v>
      </c>
      <c r="DN21" s="36">
        <v>600</v>
      </c>
      <c r="DO21" s="36">
        <v>19.57</v>
      </c>
      <c r="DP21" s="36"/>
      <c r="DQ21" s="36"/>
      <c r="DR21" s="36"/>
      <c r="DS21" s="36"/>
      <c r="DT21" s="36"/>
      <c r="DU21" s="36">
        <v>178.5</v>
      </c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>
        <v>66547</v>
      </c>
      <c r="EI21" s="36">
        <v>66547</v>
      </c>
      <c r="EJ21" s="36">
        <v>66547</v>
      </c>
      <c r="EK21" s="36">
        <v>66547</v>
      </c>
      <c r="EL21" s="36"/>
      <c r="EM21" s="36"/>
      <c r="EN21" s="36"/>
      <c r="EO21" s="36"/>
      <c r="EP21" s="36">
        <v>66547</v>
      </c>
      <c r="EQ21" s="36">
        <v>66547</v>
      </c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>
        <v>66547</v>
      </c>
      <c r="FG21" s="36">
        <v>66547</v>
      </c>
      <c r="FH21" s="36"/>
      <c r="FI21" s="36"/>
      <c r="FJ21" s="36">
        <v>211656</v>
      </c>
      <c r="FK21" s="36">
        <v>282188.69</v>
      </c>
      <c r="FL21" s="36">
        <v>278203</v>
      </c>
      <c r="FM21" s="36">
        <v>348735.69</v>
      </c>
      <c r="FN21" s="100">
        <f t="shared" si="0"/>
        <v>125.35295809175315</v>
      </c>
    </row>
    <row r="22" spans="1:170" ht="12.75">
      <c r="A22" s="36" t="s">
        <v>15</v>
      </c>
      <c r="B22" s="36">
        <v>293079</v>
      </c>
      <c r="C22" s="36">
        <v>215226.78</v>
      </c>
      <c r="D22" s="36">
        <v>50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>
        <v>50</v>
      </c>
      <c r="U22" s="36"/>
      <c r="V22" s="36">
        <v>50</v>
      </c>
      <c r="W22" s="36"/>
      <c r="X22" s="36">
        <v>13500</v>
      </c>
      <c r="Y22" s="36">
        <v>27650.17</v>
      </c>
      <c r="Z22" s="36">
        <v>13500</v>
      </c>
      <c r="AA22" s="36">
        <v>27650.17</v>
      </c>
      <c r="AB22" s="36">
        <v>13500</v>
      </c>
      <c r="AC22" s="36">
        <v>27650.17</v>
      </c>
      <c r="AD22" s="36">
        <v>2220</v>
      </c>
      <c r="AE22" s="36">
        <v>14013.3</v>
      </c>
      <c r="AF22" s="36">
        <v>2220</v>
      </c>
      <c r="AG22" s="36">
        <v>14013.3</v>
      </c>
      <c r="AH22" s="36">
        <v>276934</v>
      </c>
      <c r="AI22" s="36">
        <v>172250.55</v>
      </c>
      <c r="AJ22" s="36">
        <v>129111</v>
      </c>
      <c r="AK22" s="36">
        <v>88256.99</v>
      </c>
      <c r="AL22" s="36"/>
      <c r="AM22" s="36">
        <v>1123.29</v>
      </c>
      <c r="AN22" s="36">
        <v>497</v>
      </c>
      <c r="AO22" s="36"/>
      <c r="AP22" s="36"/>
      <c r="AQ22" s="36"/>
      <c r="AR22" s="36"/>
      <c r="AS22" s="36">
        <v>1307.27</v>
      </c>
      <c r="AT22" s="36">
        <v>41249</v>
      </c>
      <c r="AU22" s="36">
        <v>54906.18</v>
      </c>
      <c r="AV22" s="36">
        <v>21298</v>
      </c>
      <c r="AW22" s="36">
        <v>16149.6</v>
      </c>
      <c r="AX22" s="36">
        <v>27396</v>
      </c>
      <c r="AY22" s="36">
        <v>9757</v>
      </c>
      <c r="AZ22" s="36">
        <v>38671</v>
      </c>
      <c r="BA22" s="36">
        <v>5013.65</v>
      </c>
      <c r="BB22" s="36"/>
      <c r="BC22" s="36"/>
      <c r="BD22" s="36"/>
      <c r="BE22" s="36"/>
      <c r="BF22" s="36"/>
      <c r="BG22" s="36"/>
      <c r="BH22" s="36"/>
      <c r="BI22" s="36">
        <v>-369.64</v>
      </c>
      <c r="BJ22" s="36"/>
      <c r="BK22" s="36">
        <v>269</v>
      </c>
      <c r="BL22" s="36"/>
      <c r="BM22" s="36">
        <v>-10.53</v>
      </c>
      <c r="BN22" s="36"/>
      <c r="BO22" s="36">
        <v>-750.11</v>
      </c>
      <c r="BP22" s="36"/>
      <c r="BQ22" s="36"/>
      <c r="BR22" s="36"/>
      <c r="BS22" s="36">
        <v>122</v>
      </c>
      <c r="BT22" s="36"/>
      <c r="BU22" s="36"/>
      <c r="BV22" s="36">
        <v>147823</v>
      </c>
      <c r="BW22" s="36">
        <v>84363.2</v>
      </c>
      <c r="BX22" s="36"/>
      <c r="BY22" s="36"/>
      <c r="BZ22" s="36">
        <v>38600</v>
      </c>
      <c r="CA22" s="36">
        <v>8911.94</v>
      </c>
      <c r="CB22" s="36">
        <v>108113</v>
      </c>
      <c r="CC22" s="36">
        <v>64680.26</v>
      </c>
      <c r="CD22" s="36">
        <v>1110</v>
      </c>
      <c r="CE22" s="36">
        <v>10771</v>
      </c>
      <c r="CF22" s="36">
        <v>375</v>
      </c>
      <c r="CG22" s="36">
        <v>1312.76</v>
      </c>
      <c r="CH22" s="36">
        <v>375</v>
      </c>
      <c r="CI22" s="36">
        <v>1312.76</v>
      </c>
      <c r="CJ22" s="36">
        <v>375</v>
      </c>
      <c r="CK22" s="36">
        <v>1312.76</v>
      </c>
      <c r="CL22" s="36"/>
      <c r="CM22" s="36"/>
      <c r="CN22" s="36"/>
      <c r="CO22" s="36"/>
      <c r="CP22" s="36">
        <v>7127</v>
      </c>
      <c r="CQ22" s="36">
        <v>5422.73</v>
      </c>
      <c r="CR22" s="36">
        <v>100</v>
      </c>
      <c r="CS22" s="36">
        <v>204</v>
      </c>
      <c r="CT22" s="36"/>
      <c r="CU22" s="36"/>
      <c r="CV22" s="36"/>
      <c r="CW22" s="36"/>
      <c r="CX22" s="36">
        <v>100</v>
      </c>
      <c r="CY22" s="36">
        <v>204</v>
      </c>
      <c r="CZ22" s="36">
        <v>100</v>
      </c>
      <c r="DA22" s="36">
        <v>204</v>
      </c>
      <c r="DB22" s="36">
        <v>7027</v>
      </c>
      <c r="DC22" s="36">
        <v>2052.75</v>
      </c>
      <c r="DD22" s="36"/>
      <c r="DE22" s="36">
        <v>199</v>
      </c>
      <c r="DF22" s="36"/>
      <c r="DG22" s="36">
        <v>199</v>
      </c>
      <c r="DH22" s="36">
        <v>4027</v>
      </c>
      <c r="DI22" s="36">
        <v>1041.72</v>
      </c>
      <c r="DJ22" s="36">
        <v>4027</v>
      </c>
      <c r="DK22" s="36">
        <v>1041.72</v>
      </c>
      <c r="DL22" s="36">
        <v>3000</v>
      </c>
      <c r="DM22" s="36">
        <v>812.03</v>
      </c>
      <c r="DN22" s="36"/>
      <c r="DO22" s="36">
        <v>13.88</v>
      </c>
      <c r="DP22" s="36"/>
      <c r="DQ22" s="36"/>
      <c r="DR22" s="36"/>
      <c r="DS22" s="36"/>
      <c r="DT22" s="36">
        <v>3000</v>
      </c>
      <c r="DU22" s="36">
        <v>798.15</v>
      </c>
      <c r="DV22" s="36"/>
      <c r="DW22" s="36">
        <v>3165.98</v>
      </c>
      <c r="DX22" s="36"/>
      <c r="DY22" s="36">
        <v>3165.98</v>
      </c>
      <c r="DZ22" s="36"/>
      <c r="EA22" s="36">
        <v>3165.98</v>
      </c>
      <c r="EB22" s="36"/>
      <c r="EC22" s="36"/>
      <c r="ED22" s="36"/>
      <c r="EE22" s="36"/>
      <c r="EF22" s="36"/>
      <c r="EG22" s="36"/>
      <c r="EH22" s="36">
        <v>80825</v>
      </c>
      <c r="EI22" s="36">
        <v>80825</v>
      </c>
      <c r="EJ22" s="36">
        <v>80825</v>
      </c>
      <c r="EK22" s="36">
        <v>80825</v>
      </c>
      <c r="EL22" s="36"/>
      <c r="EM22" s="36"/>
      <c r="EN22" s="36"/>
      <c r="EO22" s="36"/>
      <c r="EP22" s="36">
        <v>80825</v>
      </c>
      <c r="EQ22" s="36">
        <v>80825</v>
      </c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>
        <v>80825</v>
      </c>
      <c r="FG22" s="36">
        <v>80825</v>
      </c>
      <c r="FH22" s="36"/>
      <c r="FI22" s="36"/>
      <c r="FJ22" s="36">
        <v>300206</v>
      </c>
      <c r="FK22" s="36">
        <v>220649.51</v>
      </c>
      <c r="FL22" s="36">
        <v>381031</v>
      </c>
      <c r="FM22" s="36">
        <v>301474.51</v>
      </c>
      <c r="FN22" s="100">
        <f t="shared" si="0"/>
        <v>79.12073033427727</v>
      </c>
    </row>
    <row r="23" spans="1:170" ht="12.75">
      <c r="A23" s="36" t="s">
        <v>16</v>
      </c>
      <c r="B23" s="36">
        <v>37750</v>
      </c>
      <c r="C23" s="36">
        <v>193984.2</v>
      </c>
      <c r="D23" s="36"/>
      <c r="E23" s="36">
        <v>594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>
        <v>594</v>
      </c>
      <c r="V23" s="36"/>
      <c r="W23" s="36">
        <v>594</v>
      </c>
      <c r="X23" s="36"/>
      <c r="Y23" s="36"/>
      <c r="Z23" s="36"/>
      <c r="AA23" s="36"/>
      <c r="AB23" s="36"/>
      <c r="AC23" s="36"/>
      <c r="AD23" s="36"/>
      <c r="AE23" s="36">
        <v>104524</v>
      </c>
      <c r="AF23" s="36"/>
      <c r="AG23" s="36">
        <v>104524</v>
      </c>
      <c r="AH23" s="36">
        <v>37750</v>
      </c>
      <c r="AI23" s="36">
        <v>88836.7</v>
      </c>
      <c r="AJ23" s="36">
        <v>23150</v>
      </c>
      <c r="AK23" s="36">
        <v>51154.27</v>
      </c>
      <c r="AL23" s="36"/>
      <c r="AM23" s="36"/>
      <c r="AN23" s="36"/>
      <c r="AO23" s="36"/>
      <c r="AP23" s="36"/>
      <c r="AQ23" s="36"/>
      <c r="AR23" s="36"/>
      <c r="AS23" s="36">
        <v>1406.54</v>
      </c>
      <c r="AT23" s="36">
        <v>6800</v>
      </c>
      <c r="AU23" s="36">
        <v>11713.19</v>
      </c>
      <c r="AV23" s="36">
        <v>4800</v>
      </c>
      <c r="AW23" s="36">
        <v>13641.32</v>
      </c>
      <c r="AX23" s="36">
        <v>5600</v>
      </c>
      <c r="AY23" s="36">
        <v>1572.97</v>
      </c>
      <c r="AZ23" s="36">
        <v>5950</v>
      </c>
      <c r="BA23" s="36">
        <v>22820.25</v>
      </c>
      <c r="BB23" s="36"/>
      <c r="BC23" s="36"/>
      <c r="BD23" s="36"/>
      <c r="BE23" s="36"/>
      <c r="BF23" s="36"/>
      <c r="BG23" s="36"/>
      <c r="BH23" s="36"/>
      <c r="BI23" s="36">
        <v>-51.92</v>
      </c>
      <c r="BJ23" s="36"/>
      <c r="BK23" s="36">
        <v>-0.07</v>
      </c>
      <c r="BL23" s="36"/>
      <c r="BM23" s="36">
        <v>-51.85</v>
      </c>
      <c r="BN23" s="36"/>
      <c r="BO23" s="36"/>
      <c r="BP23" s="36"/>
      <c r="BQ23" s="36"/>
      <c r="BR23" s="36"/>
      <c r="BS23" s="36"/>
      <c r="BT23" s="36"/>
      <c r="BU23" s="36"/>
      <c r="BV23" s="36">
        <v>14600</v>
      </c>
      <c r="BW23" s="36">
        <v>37734.35</v>
      </c>
      <c r="BX23" s="36"/>
      <c r="BY23" s="36"/>
      <c r="BZ23" s="36"/>
      <c r="CA23" s="36"/>
      <c r="CB23" s="36">
        <v>12800</v>
      </c>
      <c r="CC23" s="36">
        <v>9968.5</v>
      </c>
      <c r="CD23" s="36">
        <v>1800</v>
      </c>
      <c r="CE23" s="36">
        <v>27765.85</v>
      </c>
      <c r="CF23" s="36"/>
      <c r="CG23" s="36">
        <v>29.5</v>
      </c>
      <c r="CH23" s="36"/>
      <c r="CI23" s="36">
        <v>29.5</v>
      </c>
      <c r="CJ23" s="36"/>
      <c r="CK23" s="36">
        <v>29.5</v>
      </c>
      <c r="CL23" s="36"/>
      <c r="CM23" s="36"/>
      <c r="CN23" s="36"/>
      <c r="CO23" s="36"/>
      <c r="CP23" s="36">
        <v>2350</v>
      </c>
      <c r="CQ23" s="36">
        <v>1770.09</v>
      </c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>
        <v>2350</v>
      </c>
      <c r="DC23" s="36">
        <v>1770.09</v>
      </c>
      <c r="DD23" s="36"/>
      <c r="DE23" s="36"/>
      <c r="DF23" s="36"/>
      <c r="DG23" s="36"/>
      <c r="DH23" s="36">
        <v>1520</v>
      </c>
      <c r="DI23" s="36">
        <v>1685.94</v>
      </c>
      <c r="DJ23" s="36">
        <v>1520</v>
      </c>
      <c r="DK23" s="36">
        <v>1685.94</v>
      </c>
      <c r="DL23" s="36">
        <v>830</v>
      </c>
      <c r="DM23" s="36">
        <v>84.15</v>
      </c>
      <c r="DN23" s="36"/>
      <c r="DO23" s="36">
        <v>0.85</v>
      </c>
      <c r="DP23" s="36"/>
      <c r="DQ23" s="36"/>
      <c r="DR23" s="36"/>
      <c r="DS23" s="36"/>
      <c r="DT23" s="36">
        <v>830</v>
      </c>
      <c r="DU23" s="36">
        <v>83.3</v>
      </c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>
        <v>81972</v>
      </c>
      <c r="EI23" s="36">
        <v>81972</v>
      </c>
      <c r="EJ23" s="36">
        <v>81972</v>
      </c>
      <c r="EK23" s="36">
        <v>81972</v>
      </c>
      <c r="EL23" s="36"/>
      <c r="EM23" s="36"/>
      <c r="EN23" s="36"/>
      <c r="EO23" s="36"/>
      <c r="EP23" s="36">
        <v>81972</v>
      </c>
      <c r="EQ23" s="36">
        <v>81972</v>
      </c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>
        <v>81972</v>
      </c>
      <c r="FG23" s="36">
        <v>81972</v>
      </c>
      <c r="FH23" s="36"/>
      <c r="FI23" s="36"/>
      <c r="FJ23" s="36">
        <v>40100</v>
      </c>
      <c r="FK23" s="36">
        <v>195754.29</v>
      </c>
      <c r="FL23" s="36">
        <v>122072</v>
      </c>
      <c r="FM23" s="36">
        <v>277726.29</v>
      </c>
      <c r="FN23" s="100">
        <f t="shared" si="0"/>
        <v>227.51023166655742</v>
      </c>
    </row>
    <row r="24" spans="1:170" ht="12.75">
      <c r="A24" s="36" t="s">
        <v>17</v>
      </c>
      <c r="B24" s="36">
        <v>876245</v>
      </c>
      <c r="C24" s="36">
        <v>1446550.53</v>
      </c>
      <c r="D24" s="36">
        <v>1600</v>
      </c>
      <c r="E24" s="36">
        <v>3649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>
        <v>1600</v>
      </c>
      <c r="U24" s="36">
        <v>3649</v>
      </c>
      <c r="V24" s="36">
        <v>1600</v>
      </c>
      <c r="W24" s="36">
        <v>3649</v>
      </c>
      <c r="X24" s="36">
        <v>22960</v>
      </c>
      <c r="Y24" s="36">
        <v>82638.65</v>
      </c>
      <c r="Z24" s="36">
        <v>22960</v>
      </c>
      <c r="AA24" s="36">
        <v>82638.65</v>
      </c>
      <c r="AB24" s="36">
        <v>22960</v>
      </c>
      <c r="AC24" s="36">
        <v>82638.65</v>
      </c>
      <c r="AD24" s="36"/>
      <c r="AE24" s="36">
        <v>445818</v>
      </c>
      <c r="AF24" s="36"/>
      <c r="AG24" s="36">
        <v>445818</v>
      </c>
      <c r="AH24" s="36">
        <v>851685</v>
      </c>
      <c r="AI24" s="36">
        <v>913738.24</v>
      </c>
      <c r="AJ24" s="36">
        <v>586085</v>
      </c>
      <c r="AK24" s="36">
        <v>644633.5</v>
      </c>
      <c r="AL24" s="36">
        <v>1840</v>
      </c>
      <c r="AM24" s="36"/>
      <c r="AN24" s="36">
        <v>460</v>
      </c>
      <c r="AO24" s="36"/>
      <c r="AP24" s="36"/>
      <c r="AQ24" s="36"/>
      <c r="AR24" s="36"/>
      <c r="AS24" s="36">
        <v>26273.38</v>
      </c>
      <c r="AT24" s="36">
        <v>59300</v>
      </c>
      <c r="AU24" s="36">
        <v>119798.88</v>
      </c>
      <c r="AV24" s="36">
        <v>435685</v>
      </c>
      <c r="AW24" s="36">
        <v>443800.82</v>
      </c>
      <c r="AX24" s="36">
        <v>43200</v>
      </c>
      <c r="AY24" s="36">
        <v>23450.07</v>
      </c>
      <c r="AZ24" s="36">
        <v>45600</v>
      </c>
      <c r="BA24" s="36">
        <v>31310.35</v>
      </c>
      <c r="BB24" s="36"/>
      <c r="BC24" s="36"/>
      <c r="BD24" s="36"/>
      <c r="BE24" s="36">
        <v>100</v>
      </c>
      <c r="BF24" s="36"/>
      <c r="BG24" s="36">
        <v>100</v>
      </c>
      <c r="BH24" s="36"/>
      <c r="BI24" s="36">
        <v>488.41</v>
      </c>
      <c r="BJ24" s="36"/>
      <c r="BK24" s="36">
        <v>557</v>
      </c>
      <c r="BL24" s="36"/>
      <c r="BM24" s="36">
        <v>-312.59</v>
      </c>
      <c r="BN24" s="36"/>
      <c r="BO24" s="36"/>
      <c r="BP24" s="36"/>
      <c r="BQ24" s="36"/>
      <c r="BR24" s="36"/>
      <c r="BS24" s="36">
        <v>244</v>
      </c>
      <c r="BT24" s="36"/>
      <c r="BU24" s="36"/>
      <c r="BV24" s="36">
        <v>265600</v>
      </c>
      <c r="BW24" s="36">
        <v>268516.33</v>
      </c>
      <c r="BX24" s="36"/>
      <c r="BY24" s="36"/>
      <c r="BZ24" s="36">
        <v>78000</v>
      </c>
      <c r="CA24" s="36">
        <v>89829.92</v>
      </c>
      <c r="CB24" s="36">
        <v>186400</v>
      </c>
      <c r="CC24" s="36">
        <v>176483.01</v>
      </c>
      <c r="CD24" s="36">
        <v>1200</v>
      </c>
      <c r="CE24" s="36">
        <v>2203.4</v>
      </c>
      <c r="CF24" s="36"/>
      <c r="CG24" s="36">
        <v>706.64</v>
      </c>
      <c r="CH24" s="36"/>
      <c r="CI24" s="36">
        <v>706.64</v>
      </c>
      <c r="CJ24" s="36"/>
      <c r="CK24" s="36">
        <v>635.16</v>
      </c>
      <c r="CL24" s="36"/>
      <c r="CM24" s="36"/>
      <c r="CN24" s="36"/>
      <c r="CO24" s="36">
        <v>71.48</v>
      </c>
      <c r="CP24" s="36">
        <v>26190</v>
      </c>
      <c r="CQ24" s="36">
        <v>21724.89</v>
      </c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>
        <v>23360</v>
      </c>
      <c r="DC24" s="36">
        <v>19211.56</v>
      </c>
      <c r="DD24" s="36"/>
      <c r="DE24" s="36">
        <v>783</v>
      </c>
      <c r="DF24" s="36"/>
      <c r="DG24" s="36">
        <v>783</v>
      </c>
      <c r="DH24" s="36">
        <v>17460</v>
      </c>
      <c r="DI24" s="36">
        <v>17806.33</v>
      </c>
      <c r="DJ24" s="36">
        <v>17460</v>
      </c>
      <c r="DK24" s="36">
        <v>17806.33</v>
      </c>
      <c r="DL24" s="36">
        <v>5900</v>
      </c>
      <c r="DM24" s="36">
        <v>622.23</v>
      </c>
      <c r="DN24" s="36"/>
      <c r="DO24" s="36">
        <v>0.86</v>
      </c>
      <c r="DP24" s="36"/>
      <c r="DQ24" s="36"/>
      <c r="DR24" s="36"/>
      <c r="DS24" s="36"/>
      <c r="DT24" s="36">
        <v>5900</v>
      </c>
      <c r="DU24" s="36">
        <v>621.37</v>
      </c>
      <c r="DV24" s="36">
        <v>2830</v>
      </c>
      <c r="DW24" s="36">
        <v>2513.33</v>
      </c>
      <c r="DX24" s="36">
        <v>2830</v>
      </c>
      <c r="DY24" s="36">
        <v>2513.33</v>
      </c>
      <c r="DZ24" s="36">
        <v>2830</v>
      </c>
      <c r="EA24" s="36">
        <v>2513.33</v>
      </c>
      <c r="EB24" s="36"/>
      <c r="EC24" s="36"/>
      <c r="ED24" s="36"/>
      <c r="EE24" s="36"/>
      <c r="EF24" s="36"/>
      <c r="EG24" s="36"/>
      <c r="EH24" s="36">
        <v>761379</v>
      </c>
      <c r="EI24" s="36">
        <v>761379</v>
      </c>
      <c r="EJ24" s="36">
        <v>761379</v>
      </c>
      <c r="EK24" s="36">
        <v>761379</v>
      </c>
      <c r="EL24" s="36"/>
      <c r="EM24" s="36"/>
      <c r="EN24" s="36"/>
      <c r="EO24" s="36"/>
      <c r="EP24" s="36">
        <v>761379</v>
      </c>
      <c r="EQ24" s="36">
        <v>761379</v>
      </c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>
        <v>761379</v>
      </c>
      <c r="FG24" s="36">
        <v>761379</v>
      </c>
      <c r="FH24" s="36"/>
      <c r="FI24" s="36"/>
      <c r="FJ24" s="36">
        <v>902435</v>
      </c>
      <c r="FK24" s="36">
        <v>1468275.42</v>
      </c>
      <c r="FL24" s="36">
        <v>1663814</v>
      </c>
      <c r="FM24" s="36">
        <v>2229654.42</v>
      </c>
      <c r="FN24" s="100">
        <f t="shared" si="0"/>
        <v>134.0086343786024</v>
      </c>
    </row>
    <row r="25" spans="1:170" ht="12.75">
      <c r="A25" s="38" t="s">
        <v>18</v>
      </c>
      <c r="B25" s="38">
        <f aca="true" t="shared" si="1" ref="B25:AG25">SUM(B9:B24)</f>
        <v>26335096</v>
      </c>
      <c r="C25" s="38">
        <f t="shared" si="1"/>
        <v>27811109.98</v>
      </c>
      <c r="D25" s="38">
        <f t="shared" si="1"/>
        <v>16529454</v>
      </c>
      <c r="E25" s="38">
        <f t="shared" si="1"/>
        <v>15249926.87</v>
      </c>
      <c r="F25" s="38">
        <f t="shared" si="1"/>
        <v>16489427</v>
      </c>
      <c r="G25" s="38">
        <f t="shared" si="1"/>
        <v>15200888.17</v>
      </c>
      <c r="H25" s="38">
        <f t="shared" si="1"/>
        <v>14194795</v>
      </c>
      <c r="I25" s="38">
        <f t="shared" si="1"/>
        <v>14099325.88</v>
      </c>
      <c r="J25" s="38">
        <f t="shared" si="1"/>
        <v>373600</v>
      </c>
      <c r="K25" s="38">
        <f t="shared" si="1"/>
        <v>320640.85</v>
      </c>
      <c r="L25" s="38">
        <f t="shared" si="1"/>
        <v>0</v>
      </c>
      <c r="M25" s="38">
        <f t="shared" si="1"/>
        <v>101.73</v>
      </c>
      <c r="N25" s="38">
        <f t="shared" si="1"/>
        <v>1444812</v>
      </c>
      <c r="O25" s="38">
        <f t="shared" si="1"/>
        <v>214180.63</v>
      </c>
      <c r="P25" s="38">
        <f t="shared" si="1"/>
        <v>476220</v>
      </c>
      <c r="Q25" s="38">
        <f t="shared" si="1"/>
        <v>404747.18</v>
      </c>
      <c r="R25" s="38">
        <f t="shared" si="1"/>
        <v>0</v>
      </c>
      <c r="S25" s="38">
        <f t="shared" si="1"/>
        <v>161891.9</v>
      </c>
      <c r="T25" s="38">
        <f t="shared" si="1"/>
        <v>40027</v>
      </c>
      <c r="U25" s="38">
        <f t="shared" si="1"/>
        <v>49038.7</v>
      </c>
      <c r="V25" s="38">
        <f t="shared" si="1"/>
        <v>40027</v>
      </c>
      <c r="W25" s="38">
        <f t="shared" si="1"/>
        <v>49038.7</v>
      </c>
      <c r="X25" s="38">
        <f t="shared" si="1"/>
        <v>161574</v>
      </c>
      <c r="Y25" s="38">
        <f t="shared" si="1"/>
        <v>517801.73</v>
      </c>
      <c r="Z25" s="38">
        <f t="shared" si="1"/>
        <v>161574</v>
      </c>
      <c r="AA25" s="38">
        <f t="shared" si="1"/>
        <v>517801.73</v>
      </c>
      <c r="AB25" s="38">
        <f t="shared" si="1"/>
        <v>161574</v>
      </c>
      <c r="AC25" s="38">
        <f t="shared" si="1"/>
        <v>517801.73</v>
      </c>
      <c r="AD25" s="38">
        <f t="shared" si="1"/>
        <v>66018</v>
      </c>
      <c r="AE25" s="38">
        <f t="shared" si="1"/>
        <v>2487087.97</v>
      </c>
      <c r="AF25" s="38">
        <f t="shared" si="1"/>
        <v>66018</v>
      </c>
      <c r="AG25" s="38">
        <f t="shared" si="1"/>
        <v>2487087.97</v>
      </c>
      <c r="AH25" s="38">
        <f aca="true" t="shared" si="2" ref="AH25:BM25">SUM(AH9:AH24)</f>
        <v>9347586</v>
      </c>
      <c r="AI25" s="38">
        <f t="shared" si="2"/>
        <v>9284089.84</v>
      </c>
      <c r="AJ25" s="38">
        <f t="shared" si="2"/>
        <v>4755591</v>
      </c>
      <c r="AK25" s="38">
        <f t="shared" si="2"/>
        <v>4767062.32</v>
      </c>
      <c r="AL25" s="38">
        <f t="shared" si="2"/>
        <v>6540</v>
      </c>
      <c r="AM25" s="38">
        <f t="shared" si="2"/>
        <v>16377.05</v>
      </c>
      <c r="AN25" s="38">
        <f t="shared" si="2"/>
        <v>4857</v>
      </c>
      <c r="AO25" s="38">
        <f t="shared" si="2"/>
        <v>0</v>
      </c>
      <c r="AP25" s="38">
        <f t="shared" si="2"/>
        <v>0</v>
      </c>
      <c r="AQ25" s="38">
        <f t="shared" si="2"/>
        <v>250.91</v>
      </c>
      <c r="AR25" s="38">
        <f t="shared" si="2"/>
        <v>17500</v>
      </c>
      <c r="AS25" s="38">
        <f t="shared" si="2"/>
        <v>213909.71999999997</v>
      </c>
      <c r="AT25" s="38">
        <f t="shared" si="2"/>
        <v>2081481</v>
      </c>
      <c r="AU25" s="38">
        <f t="shared" si="2"/>
        <v>1857500.13</v>
      </c>
      <c r="AV25" s="38">
        <f t="shared" si="2"/>
        <v>1796867</v>
      </c>
      <c r="AW25" s="38">
        <f t="shared" si="2"/>
        <v>1947350.31</v>
      </c>
      <c r="AX25" s="38">
        <f t="shared" si="2"/>
        <v>376254</v>
      </c>
      <c r="AY25" s="38">
        <f t="shared" si="2"/>
        <v>213513.39</v>
      </c>
      <c r="AZ25" s="38">
        <f t="shared" si="2"/>
        <v>463792</v>
      </c>
      <c r="BA25" s="38">
        <f t="shared" si="2"/>
        <v>517220.05000000005</v>
      </c>
      <c r="BB25" s="38">
        <f t="shared" si="2"/>
        <v>8300</v>
      </c>
      <c r="BC25" s="38">
        <f t="shared" si="2"/>
        <v>940.76</v>
      </c>
      <c r="BD25" s="38">
        <f t="shared" si="2"/>
        <v>0</v>
      </c>
      <c r="BE25" s="38">
        <f t="shared" si="2"/>
        <v>133</v>
      </c>
      <c r="BF25" s="38">
        <f t="shared" si="2"/>
        <v>0</v>
      </c>
      <c r="BG25" s="38">
        <f t="shared" si="2"/>
        <v>133</v>
      </c>
      <c r="BH25" s="38">
        <f t="shared" si="2"/>
        <v>7800</v>
      </c>
      <c r="BI25" s="38">
        <f t="shared" si="2"/>
        <v>-33334.91999999999</v>
      </c>
      <c r="BJ25" s="38">
        <f t="shared" si="2"/>
        <v>6000</v>
      </c>
      <c r="BK25" s="38">
        <f t="shared" si="2"/>
        <v>-2164.3999999999996</v>
      </c>
      <c r="BL25" s="38">
        <f t="shared" si="2"/>
        <v>900</v>
      </c>
      <c r="BM25" s="38">
        <f t="shared" si="2"/>
        <v>-29523.009999999995</v>
      </c>
      <c r="BN25" s="38">
        <f aca="true" t="shared" si="3" ref="BN25:CS25">SUM(BN9:BN24)</f>
        <v>600</v>
      </c>
      <c r="BO25" s="38">
        <f t="shared" si="3"/>
        <v>-270.08000000000004</v>
      </c>
      <c r="BP25" s="38">
        <f t="shared" si="3"/>
        <v>300</v>
      </c>
      <c r="BQ25" s="38">
        <f t="shared" si="3"/>
        <v>-723.25</v>
      </c>
      <c r="BR25" s="38">
        <f t="shared" si="3"/>
        <v>0</v>
      </c>
      <c r="BS25" s="38">
        <f t="shared" si="3"/>
        <v>-5.180000000000007</v>
      </c>
      <c r="BT25" s="38">
        <f t="shared" si="3"/>
        <v>0</v>
      </c>
      <c r="BU25" s="38">
        <f t="shared" si="3"/>
        <v>-649</v>
      </c>
      <c r="BV25" s="38">
        <f t="shared" si="3"/>
        <v>4584195</v>
      </c>
      <c r="BW25" s="38">
        <f t="shared" si="3"/>
        <v>4550229.4399999995</v>
      </c>
      <c r="BX25" s="38">
        <f t="shared" si="3"/>
        <v>0</v>
      </c>
      <c r="BY25" s="38">
        <f t="shared" si="3"/>
        <v>80.72</v>
      </c>
      <c r="BZ25" s="38">
        <f t="shared" si="3"/>
        <v>1106072</v>
      </c>
      <c r="CA25" s="38">
        <f t="shared" si="3"/>
        <v>861066.9</v>
      </c>
      <c r="CB25" s="38">
        <f t="shared" si="3"/>
        <v>3444570</v>
      </c>
      <c r="CC25" s="38">
        <f t="shared" si="3"/>
        <v>3504176.7799999993</v>
      </c>
      <c r="CD25" s="38">
        <f t="shared" si="3"/>
        <v>33553</v>
      </c>
      <c r="CE25" s="38">
        <f t="shared" si="3"/>
        <v>184905.03999999998</v>
      </c>
      <c r="CF25" s="38">
        <f t="shared" si="3"/>
        <v>230464</v>
      </c>
      <c r="CG25" s="38">
        <f t="shared" si="3"/>
        <v>272203.5700000001</v>
      </c>
      <c r="CH25" s="38">
        <f t="shared" si="3"/>
        <v>230464</v>
      </c>
      <c r="CI25" s="38">
        <f t="shared" si="3"/>
        <v>272203.5700000001</v>
      </c>
      <c r="CJ25" s="38">
        <f t="shared" si="3"/>
        <v>112759</v>
      </c>
      <c r="CK25" s="38">
        <f t="shared" si="3"/>
        <v>136329.41000000003</v>
      </c>
      <c r="CL25" s="38">
        <f t="shared" si="3"/>
        <v>1610</v>
      </c>
      <c r="CM25" s="38">
        <f t="shared" si="3"/>
        <v>2052.23</v>
      </c>
      <c r="CN25" s="38">
        <f t="shared" si="3"/>
        <v>116095</v>
      </c>
      <c r="CO25" s="38">
        <f t="shared" si="3"/>
        <v>133821.93000000002</v>
      </c>
      <c r="CP25" s="38">
        <f t="shared" si="3"/>
        <v>241500</v>
      </c>
      <c r="CQ25" s="38">
        <f t="shared" si="3"/>
        <v>428878.22</v>
      </c>
      <c r="CR25" s="38">
        <f t="shared" si="3"/>
        <v>3337</v>
      </c>
      <c r="CS25" s="38">
        <f t="shared" si="3"/>
        <v>16055</v>
      </c>
      <c r="CT25" s="38">
        <f aca="true" t="shared" si="4" ref="CT25:DY25">SUM(CT9:CT24)</f>
        <v>800</v>
      </c>
      <c r="CU25" s="38">
        <f t="shared" si="4"/>
        <v>1760</v>
      </c>
      <c r="CV25" s="38">
        <f t="shared" si="4"/>
        <v>800</v>
      </c>
      <c r="CW25" s="38">
        <f t="shared" si="4"/>
        <v>1760</v>
      </c>
      <c r="CX25" s="38">
        <f t="shared" si="4"/>
        <v>2537</v>
      </c>
      <c r="CY25" s="38">
        <f t="shared" si="4"/>
        <v>14295</v>
      </c>
      <c r="CZ25" s="38">
        <f t="shared" si="4"/>
        <v>2537</v>
      </c>
      <c r="DA25" s="38">
        <f t="shared" si="4"/>
        <v>14295</v>
      </c>
      <c r="DB25" s="38">
        <f t="shared" si="4"/>
        <v>227599</v>
      </c>
      <c r="DC25" s="38">
        <f t="shared" si="4"/>
        <v>339294.44000000006</v>
      </c>
      <c r="DD25" s="38">
        <f t="shared" si="4"/>
        <v>0</v>
      </c>
      <c r="DE25" s="38">
        <f t="shared" si="4"/>
        <v>46713.26</v>
      </c>
      <c r="DF25" s="38">
        <f t="shared" si="4"/>
        <v>0</v>
      </c>
      <c r="DG25" s="38">
        <f t="shared" si="4"/>
        <v>46713.26</v>
      </c>
      <c r="DH25" s="38">
        <f t="shared" si="4"/>
        <v>167901</v>
      </c>
      <c r="DI25" s="38">
        <f t="shared" si="4"/>
        <v>145213.93</v>
      </c>
      <c r="DJ25" s="38">
        <f t="shared" si="4"/>
        <v>167901</v>
      </c>
      <c r="DK25" s="38">
        <f t="shared" si="4"/>
        <v>145213.93</v>
      </c>
      <c r="DL25" s="38">
        <f t="shared" si="4"/>
        <v>59698</v>
      </c>
      <c r="DM25" s="38">
        <f t="shared" si="4"/>
        <v>147367.25000000003</v>
      </c>
      <c r="DN25" s="38">
        <f t="shared" si="4"/>
        <v>2286</v>
      </c>
      <c r="DO25" s="38">
        <f t="shared" si="4"/>
        <v>6183.079999999999</v>
      </c>
      <c r="DP25" s="38">
        <f t="shared" si="4"/>
        <v>0</v>
      </c>
      <c r="DQ25" s="38">
        <f t="shared" si="4"/>
        <v>1.7</v>
      </c>
      <c r="DR25" s="38">
        <f t="shared" si="4"/>
        <v>0</v>
      </c>
      <c r="DS25" s="38">
        <f t="shared" si="4"/>
        <v>85</v>
      </c>
      <c r="DT25" s="38">
        <f t="shared" si="4"/>
        <v>57412</v>
      </c>
      <c r="DU25" s="38">
        <f t="shared" si="4"/>
        <v>141097.47</v>
      </c>
      <c r="DV25" s="38">
        <f t="shared" si="4"/>
        <v>10564</v>
      </c>
      <c r="DW25" s="38">
        <f t="shared" si="4"/>
        <v>73528.78000000001</v>
      </c>
      <c r="DX25" s="38">
        <f t="shared" si="4"/>
        <v>10564</v>
      </c>
      <c r="DY25" s="38">
        <f t="shared" si="4"/>
        <v>73528.78000000001</v>
      </c>
      <c r="DZ25" s="38">
        <f aca="true" t="shared" si="5" ref="DZ25:FE25">SUM(DZ9:DZ24)</f>
        <v>10564</v>
      </c>
      <c r="EA25" s="38">
        <f t="shared" si="5"/>
        <v>73528.78000000001</v>
      </c>
      <c r="EB25" s="38">
        <f t="shared" si="5"/>
        <v>0</v>
      </c>
      <c r="EC25" s="38">
        <f t="shared" si="5"/>
        <v>2300</v>
      </c>
      <c r="ED25" s="38">
        <f t="shared" si="5"/>
        <v>0</v>
      </c>
      <c r="EE25" s="38">
        <f t="shared" si="5"/>
        <v>2300</v>
      </c>
      <c r="EF25" s="38">
        <f t="shared" si="5"/>
        <v>0</v>
      </c>
      <c r="EG25" s="38">
        <f t="shared" si="5"/>
        <v>2300</v>
      </c>
      <c r="EH25" s="38">
        <f t="shared" si="5"/>
        <v>87643922</v>
      </c>
      <c r="EI25" s="38">
        <f t="shared" si="5"/>
        <v>78662223.75</v>
      </c>
      <c r="EJ25" s="38">
        <f t="shared" si="5"/>
        <v>87643922</v>
      </c>
      <c r="EK25" s="38">
        <f t="shared" si="5"/>
        <v>78662223.75</v>
      </c>
      <c r="EL25" s="38">
        <f t="shared" si="5"/>
        <v>4692400</v>
      </c>
      <c r="EM25" s="38">
        <f t="shared" si="5"/>
        <v>3910330.15</v>
      </c>
      <c r="EN25" s="38">
        <f t="shared" si="5"/>
        <v>4692400</v>
      </c>
      <c r="EO25" s="38">
        <f t="shared" si="5"/>
        <v>3910330.15</v>
      </c>
      <c r="EP25" s="38">
        <f t="shared" si="5"/>
        <v>82951522</v>
      </c>
      <c r="EQ25" s="38">
        <f t="shared" si="5"/>
        <v>74751893.6</v>
      </c>
      <c r="ER25" s="38">
        <f t="shared" si="5"/>
        <v>200000</v>
      </c>
      <c r="ES25" s="38">
        <f t="shared" si="5"/>
        <v>200000</v>
      </c>
      <c r="ET25" s="38">
        <f t="shared" si="5"/>
        <v>23587624</v>
      </c>
      <c r="EU25" s="38">
        <f t="shared" si="5"/>
        <v>22648775</v>
      </c>
      <c r="EV25" s="38">
        <f t="shared" si="5"/>
        <v>8485000</v>
      </c>
      <c r="EW25" s="38">
        <f t="shared" si="5"/>
        <v>8389240</v>
      </c>
      <c r="EX25" s="38">
        <f t="shared" si="5"/>
        <v>592699</v>
      </c>
      <c r="EY25" s="38">
        <f t="shared" si="5"/>
        <v>372723.55</v>
      </c>
      <c r="EZ25" s="38">
        <f t="shared" si="5"/>
        <v>53000</v>
      </c>
      <c r="FA25" s="38">
        <f t="shared" si="5"/>
        <v>0</v>
      </c>
      <c r="FB25" s="38">
        <f t="shared" si="5"/>
        <v>20882200</v>
      </c>
      <c r="FC25" s="38">
        <f t="shared" si="5"/>
        <v>17433401.02</v>
      </c>
      <c r="FD25" s="38">
        <f t="shared" si="5"/>
        <v>19031800</v>
      </c>
      <c r="FE25" s="38">
        <f t="shared" si="5"/>
        <v>15875666.03</v>
      </c>
      <c r="FF25" s="38">
        <f aca="true" t="shared" si="6" ref="FF25:FM25">SUM(FF9:FF24)</f>
        <v>9784858</v>
      </c>
      <c r="FG25" s="38">
        <f t="shared" si="6"/>
        <v>9497757</v>
      </c>
      <c r="FH25" s="38">
        <f t="shared" si="6"/>
        <v>334341</v>
      </c>
      <c r="FI25" s="38">
        <f t="shared" si="6"/>
        <v>334331</v>
      </c>
      <c r="FJ25" s="38">
        <f t="shared" si="6"/>
        <v>26576596</v>
      </c>
      <c r="FK25" s="38">
        <f t="shared" si="6"/>
        <v>28242288.200000003</v>
      </c>
      <c r="FL25" s="38">
        <f t="shared" si="6"/>
        <v>114220518</v>
      </c>
      <c r="FM25" s="38">
        <f t="shared" si="6"/>
        <v>106904511.94999999</v>
      </c>
      <c r="FN25" s="100">
        <f t="shared" si="0"/>
        <v>93.59484077107756</v>
      </c>
    </row>
  </sheetData>
  <mergeCells count="86">
    <mergeCell ref="FJ7:FK7"/>
    <mergeCell ref="FH7:FI7"/>
    <mergeCell ref="EN7:EO7"/>
    <mergeCell ref="EP7:EQ7"/>
    <mergeCell ref="ER7:ES7"/>
    <mergeCell ref="ET7:EU7"/>
    <mergeCell ref="FF7:FG7"/>
    <mergeCell ref="EV7:EW7"/>
    <mergeCell ref="EX7:EY7"/>
    <mergeCell ref="EZ7:FA7"/>
    <mergeCell ref="FB7:FC7"/>
    <mergeCell ref="FD7:FE7"/>
    <mergeCell ref="DT7:DU7"/>
    <mergeCell ref="DV7:DW7"/>
    <mergeCell ref="EJ7:EK7"/>
    <mergeCell ref="EL7:EM7"/>
    <mergeCell ref="DX7:DY7"/>
    <mergeCell ref="DZ7:EA7"/>
    <mergeCell ref="EB7:EC7"/>
    <mergeCell ref="ED7:EE7"/>
    <mergeCell ref="DH7:DI7"/>
    <mergeCell ref="DJ7:DK7"/>
    <mergeCell ref="EF7:EG7"/>
    <mergeCell ref="EH7:EI7"/>
    <mergeCell ref="DL7:DM7"/>
    <mergeCell ref="DN7:DO7"/>
    <mergeCell ref="DP7:DQ7"/>
    <mergeCell ref="DR7:DS7"/>
    <mergeCell ref="CZ7:DA7"/>
    <mergeCell ref="DB7:DC7"/>
    <mergeCell ref="DD7:DE7"/>
    <mergeCell ref="DF7:DG7"/>
    <mergeCell ref="CR7:CS7"/>
    <mergeCell ref="CT7:CU7"/>
    <mergeCell ref="CV7:CW7"/>
    <mergeCell ref="CX7:CY7"/>
    <mergeCell ref="CJ7:CK7"/>
    <mergeCell ref="CL7:CM7"/>
    <mergeCell ref="CN7:CO7"/>
    <mergeCell ref="CP7:CQ7"/>
    <mergeCell ref="CB7:CC7"/>
    <mergeCell ref="CD7:CE7"/>
    <mergeCell ref="CF7:CG7"/>
    <mergeCell ref="CH7:CI7"/>
    <mergeCell ref="BT7:BU7"/>
    <mergeCell ref="BV7:BW7"/>
    <mergeCell ref="BX7:BY7"/>
    <mergeCell ref="BZ7:CA7"/>
    <mergeCell ref="BL7:BM7"/>
    <mergeCell ref="BN7:BO7"/>
    <mergeCell ref="BP7:BQ7"/>
    <mergeCell ref="BR7:BS7"/>
    <mergeCell ref="BD7:BE7"/>
    <mergeCell ref="BF7:BG7"/>
    <mergeCell ref="BH7:BI7"/>
    <mergeCell ref="BJ7:BK7"/>
    <mergeCell ref="AV7:AW7"/>
    <mergeCell ref="AX7:AY7"/>
    <mergeCell ref="AZ7:BA7"/>
    <mergeCell ref="BB7:BC7"/>
    <mergeCell ref="AN7:AO7"/>
    <mergeCell ref="AP7:AQ7"/>
    <mergeCell ref="AR7:AS7"/>
    <mergeCell ref="AT7:AU7"/>
    <mergeCell ref="AF7:AG7"/>
    <mergeCell ref="AH7:AI7"/>
    <mergeCell ref="AJ7:AK7"/>
    <mergeCell ref="AL7:AM7"/>
    <mergeCell ref="X7:Y7"/>
    <mergeCell ref="Z7:AA7"/>
    <mergeCell ref="AB7:AC7"/>
    <mergeCell ref="AD7:AE7"/>
    <mergeCell ref="P7:Q7"/>
    <mergeCell ref="R7:S7"/>
    <mergeCell ref="T7:U7"/>
    <mergeCell ref="V7:W7"/>
    <mergeCell ref="FL7:FM7"/>
    <mergeCell ref="A3:O3"/>
    <mergeCell ref="A5:O5"/>
    <mergeCell ref="B7:C7"/>
    <mergeCell ref="D7:E7"/>
    <mergeCell ref="F7:G7"/>
    <mergeCell ref="H7:I7"/>
    <mergeCell ref="J7:K7"/>
    <mergeCell ref="L7:M7"/>
    <mergeCell ref="N7:O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Public</cp:lastModifiedBy>
  <cp:lastPrinted>2015-04-20T11:20:44Z</cp:lastPrinted>
  <dcterms:created xsi:type="dcterms:W3CDTF">1996-10-08T23:32:33Z</dcterms:created>
  <dcterms:modified xsi:type="dcterms:W3CDTF">2015-04-20T11:26:08Z</dcterms:modified>
  <cp:category/>
  <cp:version/>
  <cp:contentType/>
  <cp:contentStatus/>
</cp:coreProperties>
</file>