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<sst xmlns="http://schemas.openxmlformats.org/spreadsheetml/2006/main" count="55" uniqueCount="34">
  <si>
    <t>Інформація про надходження та використання коштів місцевих бюджетів Дергачівського району (станом на 15.06.2015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</si>
  <si>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</si>
  <si>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</si>
  <si>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</si>
  <si>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</si>
  <si>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</si>
  <si>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</si>
  <si>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</si>
  <si>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</si>
  <si>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</si>
  <si>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</si>
  <si>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січень-червень</t>
  </si>
  <si>
    <t>виконання по доходах за січень-червень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</si>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</sst>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4" fillId="0" borderId="17" xfId="336" applyBorder="1">
      <alignment/>
      <protection/>
    </xf>
    <xf numFmtId="172" fontId="6" fillId="0" borderId="32" xfId="0" applyNumberFormat="1" applyFont="1" applyFill="1" applyBorder="1" applyAlignment="1">
      <alignment vertical="center"/>
    </xf>
    <xf numFmtId="174" fontId="4" fillId="0" borderId="17" xfId="339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74" fontId="4" fillId="0" borderId="17" xfId="335" applyNumberFormat="1" applyBorder="1" applyAlignment="1">
      <alignment vertical="center" wrapText="1"/>
      <protection/>
    </xf>
    <xf numFmtId="174" fontId="8" fillId="0" borderId="17" xfId="335" applyNumberFormat="1" applyFont="1" applyBorder="1" applyAlignment="1">
      <alignment vertical="center" wrapText="1"/>
      <protection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9" applyNumberFormat="1" applyBorder="1" applyAlignment="1">
      <alignment vertical="center" wrapText="1"/>
      <protection/>
    </xf>
    <xf numFmtId="172" fontId="6" fillId="0" borderId="35" xfId="0" applyNumberFormat="1" applyFont="1" applyFill="1" applyBorder="1" applyAlignment="1">
      <alignment vertical="center"/>
    </xf>
    <xf numFmtId="174" fontId="4" fillId="0" borderId="35" xfId="335" applyNumberFormat="1" applyBorder="1" applyAlignment="1">
      <alignment vertical="center" wrapText="1"/>
      <protection/>
    </xf>
    <xf numFmtId="174" fontId="4" fillId="0" borderId="35" xfId="334" applyNumberFormat="1" applyFont="1" applyFill="1" applyBorder="1" applyAlignment="1">
      <alignment vertical="center" wrapText="1"/>
      <protection/>
    </xf>
    <xf numFmtId="1" fontId="4" fillId="0" borderId="35" xfId="334" applyNumberFormat="1" applyFont="1" applyFill="1" applyBorder="1" applyAlignment="1">
      <alignment vertical="center" wrapText="1"/>
      <protection/>
    </xf>
    <xf numFmtId="174" fontId="0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/>
    </xf>
    <xf numFmtId="174" fontId="4" fillId="0" borderId="24" xfId="339" applyNumberFormat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74" fontId="4" fillId="0" borderId="24" xfId="335" applyNumberFormat="1" applyBorder="1" applyAlignment="1">
      <alignment vertical="center" wrapText="1"/>
      <protection/>
    </xf>
    <xf numFmtId="174" fontId="4" fillId="0" borderId="24" xfId="334" applyNumberFormat="1" applyFont="1" applyFill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4" fontId="4" fillId="0" borderId="42" xfId="334" applyNumberFormat="1" applyFont="1" applyFill="1" applyBorder="1" applyAlignment="1">
      <alignment vertical="center" wrapText="1"/>
      <protection/>
    </xf>
    <xf numFmtId="1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" fontId="4" fillId="0" borderId="42" xfId="334" applyNumberFormat="1" applyFont="1" applyFill="1" applyBorder="1" applyAlignment="1">
      <alignment vertical="center" wrapText="1"/>
      <protection/>
    </xf>
    <xf numFmtId="174" fontId="0" fillId="0" borderId="42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6" applyBorder="1">
      <alignment/>
      <protection/>
    </xf>
    <xf numFmtId="172" fontId="6" fillId="0" borderId="45" xfId="0" applyNumberFormat="1" applyFont="1" applyFill="1" applyBorder="1" applyAlignment="1">
      <alignment vertical="center"/>
    </xf>
    <xf numFmtId="14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vertical="center"/>
    </xf>
    <xf numFmtId="174" fontId="0" fillId="0" borderId="35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4" fontId="0" fillId="0" borderId="42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74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74" fontId="8" fillId="0" borderId="0" xfId="338" applyNumberFormat="1" applyFont="1" applyFill="1" applyBorder="1" applyAlignment="1">
      <alignment vertical="center" wrapText="1"/>
      <protection/>
    </xf>
    <xf numFmtId="174" fontId="8" fillId="0" borderId="0" xfId="333" applyNumberFormat="1" applyFont="1" applyFill="1" applyBorder="1" applyAlignment="1">
      <alignment vertical="center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174" fontId="4" fillId="0" borderId="0" xfId="338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31 10 2011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Лист1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53;&#1040;&#1051;&#1048;&#1047;&#1067;%202015\&#1065;&#1054;&#1055;&#1054;&#1053;&#1045;&#1044;&#1030;&#1051;&#1050;&#1040;\&#1072;&#1085;&#1072;&#1083;&#1110;&#1079;%20%2015%2006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щопонеділка"/>
      <sheetName val="Видатки 12 06"/>
      <sheetName val="доходи 12 06 "/>
      <sheetName val="Видатки 08 06"/>
      <sheetName val="доходи08 06"/>
      <sheetName val="Видатки 25 05"/>
      <sheetName val="доходи 1805"/>
      <sheetName val="доходи"/>
    </sheetNames>
    <sheetDataSet>
      <sheetData sheetId="2">
        <row r="9">
          <cell r="FH9">
            <v>26344211</v>
          </cell>
          <cell r="FI9">
            <v>24962442.419999998</v>
          </cell>
        </row>
        <row r="10">
          <cell r="FH10">
            <v>4537869</v>
          </cell>
          <cell r="FI10">
            <v>7133061.68</v>
          </cell>
        </row>
        <row r="11">
          <cell r="FH11">
            <v>648851</v>
          </cell>
          <cell r="FI11">
            <v>1114967.72</v>
          </cell>
        </row>
        <row r="12">
          <cell r="FH12">
            <v>415318</v>
          </cell>
          <cell r="FI12">
            <v>799353.51</v>
          </cell>
        </row>
        <row r="13">
          <cell r="FH13">
            <v>2645572</v>
          </cell>
          <cell r="FI13">
            <v>2837732.37</v>
          </cell>
        </row>
        <row r="14">
          <cell r="FH14">
            <v>987681</v>
          </cell>
          <cell r="FI14">
            <v>1177102.55</v>
          </cell>
        </row>
        <row r="15">
          <cell r="FH15">
            <v>158169</v>
          </cell>
          <cell r="FI15">
            <v>129767.67</v>
          </cell>
        </row>
        <row r="16">
          <cell r="FH16">
            <v>497055</v>
          </cell>
          <cell r="FI16">
            <v>534673.58</v>
          </cell>
        </row>
        <row r="17">
          <cell r="FH17">
            <v>2716876</v>
          </cell>
          <cell r="FI17">
            <v>4325480.49</v>
          </cell>
        </row>
        <row r="18">
          <cell r="FH18">
            <v>413620</v>
          </cell>
          <cell r="FI18">
            <v>375957.41</v>
          </cell>
        </row>
        <row r="19">
          <cell r="FH19">
            <v>128409</v>
          </cell>
          <cell r="FI19">
            <v>259783.98</v>
          </cell>
        </row>
        <row r="20">
          <cell r="FH20">
            <v>83300</v>
          </cell>
          <cell r="FI20">
            <v>100434.15</v>
          </cell>
        </row>
        <row r="21">
          <cell r="FH21">
            <v>272261</v>
          </cell>
          <cell r="FI21">
            <v>342155.1</v>
          </cell>
        </row>
        <row r="22">
          <cell r="FH22">
            <v>324347</v>
          </cell>
          <cell r="FI22">
            <v>341987.66</v>
          </cell>
        </row>
        <row r="23">
          <cell r="FH23">
            <v>65100</v>
          </cell>
          <cell r="FI23">
            <v>261108.48</v>
          </cell>
        </row>
        <row r="24">
          <cell r="FH24">
            <v>1327702</v>
          </cell>
          <cell r="FI24">
            <v>2618284.69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H42"/>
  <sheetViews>
    <sheetView tabSelected="1" workbookViewId="0" topLeftCell="A1">
      <pane xSplit="2" ySplit="9" topLeftCell="R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3" sqref="L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42170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1"/>
      <c r="E8" s="22"/>
      <c r="F8" s="23"/>
      <c r="G8" s="24"/>
      <c r="H8" s="25"/>
      <c r="I8" s="15" t="s">
        <v>5</v>
      </c>
      <c r="J8" s="16"/>
      <c r="K8" s="17"/>
      <c r="L8" s="15" t="s">
        <v>6</v>
      </c>
      <c r="M8" s="16"/>
      <c r="N8" s="17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8"/>
      <c r="B9" s="20"/>
      <c r="C9" s="30" t="s">
        <v>11</v>
      </c>
      <c r="D9" s="31" t="s">
        <v>12</v>
      </c>
      <c r="E9" s="32" t="s">
        <v>13</v>
      </c>
      <c r="F9" s="30" t="s">
        <v>11</v>
      </c>
      <c r="G9" s="31" t="s">
        <v>12</v>
      </c>
      <c r="H9" s="32" t="s">
        <v>13</v>
      </c>
      <c r="I9" s="30" t="s">
        <v>11</v>
      </c>
      <c r="J9" s="31" t="s">
        <v>12</v>
      </c>
      <c r="K9" s="33" t="s">
        <v>13</v>
      </c>
      <c r="L9" s="30" t="s">
        <v>11</v>
      </c>
      <c r="M9" s="31" t="s">
        <v>12</v>
      </c>
      <c r="N9" s="33" t="s">
        <v>13</v>
      </c>
      <c r="O9" s="30" t="s">
        <v>11</v>
      </c>
      <c r="P9" s="31" t="s">
        <v>12</v>
      </c>
      <c r="Q9" s="33" t="s">
        <v>13</v>
      </c>
      <c r="R9" s="30" t="s">
        <v>11</v>
      </c>
      <c r="S9" s="31" t="s">
        <v>12</v>
      </c>
      <c r="T9" s="33" t="s">
        <v>13</v>
      </c>
      <c r="U9" s="30" t="s">
        <v>11</v>
      </c>
      <c r="V9" s="31" t="s">
        <v>12</v>
      </c>
      <c r="W9" s="33" t="s">
        <v>13</v>
      </c>
      <c r="X9" s="30" t="s">
        <v>11</v>
      </c>
      <c r="Y9" s="31" t="s">
        <v>12</v>
      </c>
      <c r="Z9" s="34" t="s">
        <v>13</v>
      </c>
    </row>
    <row r="10" spans="1:26" ht="42.75" customHeight="1" thickBot="1">
      <c r="A10" s="35"/>
      <c r="B10" s="36" t="s">
        <v>14</v>
      </c>
      <c r="C10" s="37">
        <f>'[1]доходи 12 06 '!FH10</f>
        <v>4537869</v>
      </c>
      <c r="D10" s="37">
        <f>'[1]доходи 12 06 '!FI10</f>
        <v>7133061.68</v>
      </c>
      <c r="E10" s="38">
        <f aca="true" t="shared" si="0" ref="E10:E29">D10/C10*100</f>
        <v>157.18967823883852</v>
      </c>
      <c r="F10" s="39">
        <v>9563463</v>
      </c>
      <c r="G10" s="39">
        <v>7930634.6</v>
      </c>
      <c r="H10" s="40">
        <f aca="true" t="shared" si="1" ref="H10:H29">G10/F10*100</f>
        <v>82.92638973978359</v>
      </c>
      <c r="I10" s="41">
        <v>1365590</v>
      </c>
      <c r="J10" s="42">
        <v>1033161.12</v>
      </c>
      <c r="K10" s="40">
        <f aca="true" t="shared" si="2" ref="K10:K29">J10/I10*100</f>
        <v>75.65675788487027</v>
      </c>
      <c r="L10" s="43"/>
      <c r="M10" s="44"/>
      <c r="N10" s="45"/>
      <c r="O10" s="46">
        <v>4588693</v>
      </c>
      <c r="P10" s="46">
        <v>4011010.55</v>
      </c>
      <c r="Q10" s="47">
        <f aca="true" t="shared" si="3" ref="Q10:Q15">P10/O10*100</f>
        <v>87.41074092339584</v>
      </c>
      <c r="R10" s="48"/>
      <c r="S10" s="48"/>
      <c r="T10" s="40"/>
      <c r="U10" s="46">
        <v>3303180</v>
      </c>
      <c r="V10" s="46">
        <v>2731679.46</v>
      </c>
      <c r="W10" s="40">
        <f aca="true" t="shared" si="4" ref="W10:W18">V10/U10*100</f>
        <v>82.69847419759141</v>
      </c>
      <c r="X10" s="46"/>
      <c r="Y10" s="46"/>
      <c r="Z10" s="49"/>
    </row>
    <row r="11" spans="1:26" ht="39.75" customHeight="1" thickBot="1">
      <c r="A11" s="18"/>
      <c r="B11" s="50" t="s">
        <v>15</v>
      </c>
      <c r="C11" s="37">
        <f>'[1]доходи 12 06 '!FH11</f>
        <v>648851</v>
      </c>
      <c r="D11" s="37">
        <f>'[1]доходи 12 06 '!FI11</f>
        <v>1114967.72</v>
      </c>
      <c r="E11" s="51">
        <f t="shared" si="0"/>
        <v>171.83725077097822</v>
      </c>
      <c r="F11" s="52">
        <v>1520326</v>
      </c>
      <c r="G11" s="52">
        <v>1238892.82</v>
      </c>
      <c r="H11" s="53">
        <f t="shared" si="1"/>
        <v>81.48862941237603</v>
      </c>
      <c r="I11" s="54">
        <v>481512</v>
      </c>
      <c r="J11" s="55">
        <v>357111.32</v>
      </c>
      <c r="K11" s="53">
        <f t="shared" si="2"/>
        <v>74.16457326089485</v>
      </c>
      <c r="L11" s="56"/>
      <c r="M11" s="56"/>
      <c r="N11" s="53"/>
      <c r="O11" s="56">
        <v>655613</v>
      </c>
      <c r="P11" s="56">
        <v>575727.58</v>
      </c>
      <c r="Q11" s="53">
        <f t="shared" si="3"/>
        <v>87.81515619732983</v>
      </c>
      <c r="R11" s="57"/>
      <c r="S11" s="57"/>
      <c r="T11" s="53"/>
      <c r="U11" s="56">
        <v>136298</v>
      </c>
      <c r="V11" s="56">
        <v>98963.55</v>
      </c>
      <c r="W11" s="53">
        <f t="shared" si="4"/>
        <v>72.6082187559612</v>
      </c>
      <c r="X11" s="56">
        <v>246903</v>
      </c>
      <c r="Y11" s="56">
        <v>207090.37</v>
      </c>
      <c r="Z11" s="58">
        <f aca="true" t="shared" si="5" ref="Z11:Z18">Y11/X11*100</f>
        <v>83.8751939020587</v>
      </c>
    </row>
    <row r="12" spans="1:26" ht="26.25" thickBot="1">
      <c r="A12" s="18"/>
      <c r="B12" s="59" t="s">
        <v>16</v>
      </c>
      <c r="C12" s="37">
        <f>'[1]доходи 12 06 '!FH12</f>
        <v>415318</v>
      </c>
      <c r="D12" s="37">
        <f>'[1]доходи 12 06 '!FI12</f>
        <v>799353.51</v>
      </c>
      <c r="E12" s="60">
        <f t="shared" si="0"/>
        <v>192.46782224704927</v>
      </c>
      <c r="F12" s="61">
        <v>1342728</v>
      </c>
      <c r="G12" s="61">
        <v>1210705.32</v>
      </c>
      <c r="H12" s="62">
        <f t="shared" si="1"/>
        <v>90.16757824369493</v>
      </c>
      <c r="I12" s="63">
        <v>514776</v>
      </c>
      <c r="J12" s="64">
        <v>478993.36</v>
      </c>
      <c r="K12" s="62">
        <f t="shared" si="2"/>
        <v>93.04889116819743</v>
      </c>
      <c r="L12" s="65"/>
      <c r="M12" s="65"/>
      <c r="N12" s="62"/>
      <c r="O12" s="66">
        <v>521444</v>
      </c>
      <c r="P12" s="66">
        <v>481338.36</v>
      </c>
      <c r="Q12" s="62">
        <f t="shared" si="3"/>
        <v>92.30873497441719</v>
      </c>
      <c r="R12" s="67"/>
      <c r="S12" s="67"/>
      <c r="T12" s="62"/>
      <c r="U12" s="66">
        <v>69836</v>
      </c>
      <c r="V12" s="66">
        <v>52241.75</v>
      </c>
      <c r="W12" s="62">
        <f t="shared" si="4"/>
        <v>74.80633197777651</v>
      </c>
      <c r="X12" s="66">
        <v>232972</v>
      </c>
      <c r="Y12" s="66">
        <v>195331.85</v>
      </c>
      <c r="Z12" s="68">
        <f t="shared" si="5"/>
        <v>83.8434876294147</v>
      </c>
    </row>
    <row r="13" spans="1:26" ht="26.25" thickBot="1">
      <c r="A13" s="18"/>
      <c r="B13" s="59" t="s">
        <v>17</v>
      </c>
      <c r="C13" s="37">
        <f>'[1]доходи 12 06 '!FH13</f>
        <v>2645572</v>
      </c>
      <c r="D13" s="37">
        <f>'[1]доходи 12 06 '!FI13</f>
        <v>2837732.37</v>
      </c>
      <c r="E13" s="60">
        <f t="shared" si="0"/>
        <v>107.26347156682941</v>
      </c>
      <c r="F13" s="61">
        <v>4930424</v>
      </c>
      <c r="G13" s="61">
        <v>4380506.19</v>
      </c>
      <c r="H13" s="62">
        <f t="shared" si="1"/>
        <v>88.84643977881011</v>
      </c>
      <c r="I13" s="63">
        <v>1235602</v>
      </c>
      <c r="J13" s="64">
        <v>1067100.29</v>
      </c>
      <c r="K13" s="62">
        <f t="shared" si="2"/>
        <v>86.36278429461915</v>
      </c>
      <c r="L13" s="69"/>
      <c r="M13" s="69"/>
      <c r="N13" s="62"/>
      <c r="O13" s="66">
        <v>996040</v>
      </c>
      <c r="P13" s="66">
        <v>994204.57</v>
      </c>
      <c r="Q13" s="62">
        <f t="shared" si="3"/>
        <v>99.81572728002891</v>
      </c>
      <c r="R13" s="67"/>
      <c r="S13" s="67"/>
      <c r="T13" s="62"/>
      <c r="U13" s="66">
        <v>1946424</v>
      </c>
      <c r="V13" s="66">
        <v>1746736.91</v>
      </c>
      <c r="W13" s="62">
        <f t="shared" si="4"/>
        <v>89.74082265734495</v>
      </c>
      <c r="X13" s="66">
        <v>651609</v>
      </c>
      <c r="Y13" s="66">
        <v>486315.42</v>
      </c>
      <c r="Z13" s="68">
        <f t="shared" si="5"/>
        <v>74.63301151457392</v>
      </c>
    </row>
    <row r="14" spans="1:26" ht="26.25" thickBot="1">
      <c r="A14" s="18"/>
      <c r="B14" s="59" t="s">
        <v>18</v>
      </c>
      <c r="C14" s="37">
        <f>'[1]доходи 12 06 '!FH14</f>
        <v>987681</v>
      </c>
      <c r="D14" s="37">
        <f>'[1]доходи 12 06 '!FI14</f>
        <v>1177102.55</v>
      </c>
      <c r="E14" s="60">
        <f t="shared" si="0"/>
        <v>119.17841388059504</v>
      </c>
      <c r="F14" s="61">
        <v>3112684</v>
      </c>
      <c r="G14" s="61">
        <v>2447107.39</v>
      </c>
      <c r="H14" s="62">
        <f t="shared" si="1"/>
        <v>78.61727660115835</v>
      </c>
      <c r="I14" s="63">
        <v>577199</v>
      </c>
      <c r="J14" s="64">
        <v>470771.99</v>
      </c>
      <c r="K14" s="62">
        <f t="shared" si="2"/>
        <v>81.56147013421715</v>
      </c>
      <c r="L14" s="66">
        <v>264892</v>
      </c>
      <c r="M14" s="66">
        <v>177272.02</v>
      </c>
      <c r="N14" s="62">
        <f>M14/L14*100</f>
        <v>66.92237591169231</v>
      </c>
      <c r="O14" s="66">
        <v>1489038</v>
      </c>
      <c r="P14" s="66">
        <v>1205898.62</v>
      </c>
      <c r="Q14" s="62">
        <f t="shared" si="3"/>
        <v>80.98508030016696</v>
      </c>
      <c r="R14" s="67"/>
      <c r="S14" s="67"/>
      <c r="T14" s="62"/>
      <c r="U14" s="66">
        <v>343203</v>
      </c>
      <c r="V14" s="66">
        <v>309281.57</v>
      </c>
      <c r="W14" s="62">
        <f t="shared" si="4"/>
        <v>90.11621984656311</v>
      </c>
      <c r="X14" s="66">
        <v>433352</v>
      </c>
      <c r="Y14" s="66">
        <v>282883.19</v>
      </c>
      <c r="Z14" s="68">
        <f t="shared" si="5"/>
        <v>65.27792418172756</v>
      </c>
    </row>
    <row r="15" spans="1:26" ht="26.25" thickBot="1">
      <c r="A15" s="18"/>
      <c r="B15" s="59" t="s">
        <v>19</v>
      </c>
      <c r="C15" s="37">
        <f>'[1]доходи 12 06 '!FH15</f>
        <v>158169</v>
      </c>
      <c r="D15" s="37">
        <f>'[1]доходи 12 06 '!FI15</f>
        <v>129767.67</v>
      </c>
      <c r="E15" s="60">
        <f t="shared" si="0"/>
        <v>82.04368112588433</v>
      </c>
      <c r="F15" s="61">
        <v>521224</v>
      </c>
      <c r="G15" s="61">
        <v>409050.53</v>
      </c>
      <c r="H15" s="62">
        <f t="shared" si="1"/>
        <v>78.47883635442727</v>
      </c>
      <c r="I15" s="63">
        <v>180800</v>
      </c>
      <c r="J15" s="64">
        <v>155234.34</v>
      </c>
      <c r="K15" s="62">
        <f t="shared" si="2"/>
        <v>85.85970132743363</v>
      </c>
      <c r="L15" s="70"/>
      <c r="M15" s="71"/>
      <c r="N15" s="72"/>
      <c r="O15" s="66">
        <v>219926</v>
      </c>
      <c r="P15" s="66">
        <v>180003.75</v>
      </c>
      <c r="Q15" s="62">
        <f t="shared" si="3"/>
        <v>81.84741685839782</v>
      </c>
      <c r="R15" s="67"/>
      <c r="S15" s="67"/>
      <c r="T15" s="62"/>
      <c r="U15" s="66">
        <v>10110</v>
      </c>
      <c r="V15" s="66">
        <v>1721</v>
      </c>
      <c r="W15" s="62">
        <f t="shared" si="4"/>
        <v>17.022749752720078</v>
      </c>
      <c r="X15" s="66">
        <v>110388</v>
      </c>
      <c r="Y15" s="66">
        <v>72091.44</v>
      </c>
      <c r="Z15" s="68">
        <f t="shared" si="5"/>
        <v>65.30731601261007</v>
      </c>
    </row>
    <row r="16" spans="1:26" ht="26.25" thickBot="1">
      <c r="A16" s="18"/>
      <c r="B16" s="59" t="s">
        <v>20</v>
      </c>
      <c r="C16" s="37">
        <f>'[1]доходи 12 06 '!FH16</f>
        <v>497055</v>
      </c>
      <c r="D16" s="37">
        <f>'[1]доходи 12 06 '!FI16</f>
        <v>534673.58</v>
      </c>
      <c r="E16" s="60">
        <f t="shared" si="0"/>
        <v>107.56829324722614</v>
      </c>
      <c r="F16" s="61">
        <v>707076</v>
      </c>
      <c r="G16" s="61">
        <v>555364.54</v>
      </c>
      <c r="H16" s="62">
        <f t="shared" si="1"/>
        <v>78.54382555764869</v>
      </c>
      <c r="I16" s="63">
        <v>466220</v>
      </c>
      <c r="J16" s="64">
        <v>393271.64</v>
      </c>
      <c r="K16" s="62">
        <f t="shared" si="2"/>
        <v>84.35323237956331</v>
      </c>
      <c r="L16" s="70"/>
      <c r="M16" s="71"/>
      <c r="N16" s="73"/>
      <c r="O16" s="74"/>
      <c r="P16" s="74"/>
      <c r="Q16" s="62"/>
      <c r="R16" s="67"/>
      <c r="S16" s="67"/>
      <c r="T16" s="62"/>
      <c r="U16" s="66">
        <v>130172</v>
      </c>
      <c r="V16" s="66">
        <v>73836.87</v>
      </c>
      <c r="W16" s="62">
        <f t="shared" si="4"/>
        <v>56.722544018682974</v>
      </c>
      <c r="X16" s="66">
        <v>93684</v>
      </c>
      <c r="Y16" s="66">
        <v>71756.03</v>
      </c>
      <c r="Z16" s="68">
        <f t="shared" si="5"/>
        <v>76.59368728918491</v>
      </c>
    </row>
    <row r="17" spans="1:26" ht="26.25" thickBot="1">
      <c r="A17" s="75"/>
      <c r="B17" s="76" t="s">
        <v>21</v>
      </c>
      <c r="C17" s="37">
        <f>'[1]доходи 12 06 '!FH17</f>
        <v>2716876</v>
      </c>
      <c r="D17" s="37">
        <f>'[1]доходи 12 06 '!FI17</f>
        <v>4325480.49</v>
      </c>
      <c r="E17" s="77">
        <f t="shared" si="0"/>
        <v>159.20787293936124</v>
      </c>
      <c r="F17" s="61">
        <v>5664275</v>
      </c>
      <c r="G17" s="61">
        <v>3416121.97</v>
      </c>
      <c r="H17" s="78">
        <f t="shared" si="1"/>
        <v>60.30995970358079</v>
      </c>
      <c r="I17" s="63">
        <v>1020827</v>
      </c>
      <c r="J17" s="79">
        <v>702479.66</v>
      </c>
      <c r="K17" s="78">
        <f t="shared" si="2"/>
        <v>68.81476097321094</v>
      </c>
      <c r="L17" s="80"/>
      <c r="M17" s="81"/>
      <c r="N17" s="82"/>
      <c r="O17" s="83">
        <v>2645610</v>
      </c>
      <c r="P17" s="83">
        <v>1890644.15</v>
      </c>
      <c r="Q17" s="78">
        <f>P17/O17*100</f>
        <v>71.46344888324433</v>
      </c>
      <c r="R17" s="84"/>
      <c r="S17" s="84"/>
      <c r="T17" s="78"/>
      <c r="U17" s="83">
        <v>1247287</v>
      </c>
      <c r="V17" s="83">
        <v>268165.6</v>
      </c>
      <c r="W17" s="78">
        <f t="shared" si="4"/>
        <v>21.499911407719313</v>
      </c>
      <c r="X17" s="83">
        <v>686263</v>
      </c>
      <c r="Y17" s="83">
        <v>496544.56</v>
      </c>
      <c r="Z17" s="85">
        <f t="shared" si="5"/>
        <v>72.35484937990245</v>
      </c>
    </row>
    <row r="18" spans="1:26" ht="26.25" thickBot="1">
      <c r="A18" s="86"/>
      <c r="B18" s="87" t="s">
        <v>22</v>
      </c>
      <c r="C18" s="88">
        <f>SUM(C11:C17)</f>
        <v>8069522</v>
      </c>
      <c r="D18" s="88">
        <f>SUM(D11:D17)</f>
        <v>10919077.89</v>
      </c>
      <c r="E18" s="89">
        <f t="shared" si="0"/>
        <v>135.3125735328561</v>
      </c>
      <c r="F18" s="90">
        <f>SUM(F11:F17)</f>
        <v>17798737</v>
      </c>
      <c r="G18" s="90">
        <f>SUM(G11:G17)</f>
        <v>13657748.76</v>
      </c>
      <c r="H18" s="91">
        <f t="shared" si="1"/>
        <v>76.73437030953376</v>
      </c>
      <c r="I18" s="90">
        <f>SUM(I11:I17)</f>
        <v>4476936</v>
      </c>
      <c r="J18" s="90">
        <f>SUM(J11:J17)</f>
        <v>3624962.6</v>
      </c>
      <c r="K18" s="91">
        <f t="shared" si="2"/>
        <v>80.96972125578745</v>
      </c>
      <c r="L18" s="92">
        <f>SUM(L11:L17)</f>
        <v>264892</v>
      </c>
      <c r="M18" s="90">
        <f>SUM(M11:M17)</f>
        <v>177272.02</v>
      </c>
      <c r="N18" s="91">
        <f>M18/L18*100</f>
        <v>66.92237591169231</v>
      </c>
      <c r="O18" s="90">
        <f>SUM(O11:O17)</f>
        <v>6527671</v>
      </c>
      <c r="P18" s="90">
        <f>SUM(P11:P17)</f>
        <v>5327817.029999999</v>
      </c>
      <c r="Q18" s="91">
        <f>P18/O18*100</f>
        <v>81.6189576649926</v>
      </c>
      <c r="R18" s="93">
        <f>SUM(R11:R17)</f>
        <v>0</v>
      </c>
      <c r="S18" s="93">
        <f>SUM(S11:S17)</f>
        <v>0</v>
      </c>
      <c r="T18" s="91"/>
      <c r="U18" s="90">
        <f>SUM(U11:U17)</f>
        <v>3883330</v>
      </c>
      <c r="V18" s="90">
        <f>SUM(V11:V17)</f>
        <v>2550947.25</v>
      </c>
      <c r="W18" s="91">
        <f t="shared" si="4"/>
        <v>65.68968514136063</v>
      </c>
      <c r="X18" s="90">
        <f>SUM(X11:X17)</f>
        <v>2455171</v>
      </c>
      <c r="Y18" s="90">
        <f>SUM(Y11:Y17)</f>
        <v>1812012.8599999999</v>
      </c>
      <c r="Z18" s="49">
        <f t="shared" si="5"/>
        <v>73.80393707810983</v>
      </c>
    </row>
    <row r="19" spans="1:26" ht="25.5">
      <c r="A19" s="18"/>
      <c r="B19" s="50" t="s">
        <v>23</v>
      </c>
      <c r="C19" s="94">
        <f>'[1]доходи 12 06 '!FH18</f>
        <v>413620</v>
      </c>
      <c r="D19" s="94">
        <f>'[1]доходи 12 06 '!FI18</f>
        <v>375957.41</v>
      </c>
      <c r="E19" s="95">
        <f t="shared" si="0"/>
        <v>90.89439823993037</v>
      </c>
      <c r="F19" s="61">
        <v>290393</v>
      </c>
      <c r="G19" s="61">
        <v>246992.7</v>
      </c>
      <c r="H19" s="53">
        <f t="shared" si="1"/>
        <v>85.05463285960751</v>
      </c>
      <c r="I19" s="63">
        <v>228612</v>
      </c>
      <c r="J19" s="63">
        <v>210311.7</v>
      </c>
      <c r="K19" s="53">
        <f t="shared" si="2"/>
        <v>91.9950396304656</v>
      </c>
      <c r="L19" s="96"/>
      <c r="M19" s="97"/>
      <c r="N19" s="98"/>
      <c r="O19" s="99"/>
      <c r="P19" s="99"/>
      <c r="Q19" s="53"/>
      <c r="R19" s="100"/>
      <c r="S19" s="100"/>
      <c r="T19" s="53"/>
      <c r="U19" s="56">
        <v>61781</v>
      </c>
      <c r="V19" s="56">
        <v>36681</v>
      </c>
      <c r="W19" s="53"/>
      <c r="X19" s="101"/>
      <c r="Y19" s="101"/>
      <c r="Z19" s="58"/>
    </row>
    <row r="20" spans="1:26" ht="25.5">
      <c r="A20" s="18"/>
      <c r="B20" s="59" t="s">
        <v>24</v>
      </c>
      <c r="C20" s="94">
        <f>'[1]доходи 12 06 '!FH19</f>
        <v>128409</v>
      </c>
      <c r="D20" s="94">
        <f>'[1]доходи 12 06 '!FI19</f>
        <v>259783.98</v>
      </c>
      <c r="E20" s="60">
        <f t="shared" si="0"/>
        <v>202.3097913697638</v>
      </c>
      <c r="F20" s="61">
        <v>844312</v>
      </c>
      <c r="G20" s="61">
        <v>632718.04</v>
      </c>
      <c r="H20" s="62">
        <f t="shared" si="1"/>
        <v>74.93888988904575</v>
      </c>
      <c r="I20" s="63">
        <v>247295</v>
      </c>
      <c r="J20" s="63">
        <v>197605.22</v>
      </c>
      <c r="K20" s="62">
        <f t="shared" si="2"/>
        <v>79.90667825875978</v>
      </c>
      <c r="L20" s="102"/>
      <c r="M20" s="71"/>
      <c r="N20" s="73"/>
      <c r="O20" s="66">
        <v>323053</v>
      </c>
      <c r="P20" s="66">
        <v>266550.68</v>
      </c>
      <c r="Q20" s="62">
        <f>P20/O20*100</f>
        <v>82.50989156578022</v>
      </c>
      <c r="R20" s="67"/>
      <c r="S20" s="67"/>
      <c r="T20" s="62"/>
      <c r="U20" s="66">
        <v>23115</v>
      </c>
      <c r="V20" s="66">
        <v>10662.54</v>
      </c>
      <c r="W20" s="62">
        <f aca="true" t="shared" si="6" ref="W20:W27">V20/U20*100</f>
        <v>46.12822842310189</v>
      </c>
      <c r="X20" s="66">
        <v>249349</v>
      </c>
      <c r="Y20" s="66">
        <v>157899.6</v>
      </c>
      <c r="Z20" s="68">
        <f aca="true" t="shared" si="7" ref="Z20:Z29">Y20/X20*100</f>
        <v>63.324737616754035</v>
      </c>
    </row>
    <row r="21" spans="1:26" ht="25.5">
      <c r="A21" s="18"/>
      <c r="B21" s="59" t="s">
        <v>25</v>
      </c>
      <c r="C21" s="94">
        <f>'[1]доходи 12 06 '!FH20</f>
        <v>83300</v>
      </c>
      <c r="D21" s="94">
        <f>'[1]доходи 12 06 '!FI20</f>
        <v>100434.15</v>
      </c>
      <c r="E21" s="60">
        <f t="shared" si="0"/>
        <v>120.56920768307322</v>
      </c>
      <c r="F21" s="61">
        <v>443429</v>
      </c>
      <c r="G21" s="61">
        <v>314711.27</v>
      </c>
      <c r="H21" s="62">
        <f t="shared" si="1"/>
        <v>70.97218945986845</v>
      </c>
      <c r="I21" s="63">
        <v>252010</v>
      </c>
      <c r="J21" s="63">
        <v>163832.9</v>
      </c>
      <c r="K21" s="62">
        <f t="shared" si="2"/>
        <v>65.01047577477084</v>
      </c>
      <c r="L21" s="102"/>
      <c r="M21" s="71"/>
      <c r="N21" s="73"/>
      <c r="O21" s="74"/>
      <c r="P21" s="74"/>
      <c r="Q21" s="62"/>
      <c r="R21" s="67"/>
      <c r="S21" s="67"/>
      <c r="T21" s="62"/>
      <c r="U21" s="66">
        <v>20060</v>
      </c>
      <c r="V21" s="66">
        <v>8916</v>
      </c>
      <c r="W21" s="62">
        <f t="shared" si="6"/>
        <v>44.44666001994018</v>
      </c>
      <c r="X21" s="66">
        <v>171359</v>
      </c>
      <c r="Y21" s="66">
        <v>141962.37</v>
      </c>
      <c r="Z21" s="68">
        <f t="shared" si="7"/>
        <v>82.84500376402757</v>
      </c>
    </row>
    <row r="22" spans="1:26" ht="25.5">
      <c r="A22" s="18"/>
      <c r="B22" s="59" t="s">
        <v>26</v>
      </c>
      <c r="C22" s="94">
        <f>'[1]доходи 12 06 '!FH21</f>
        <v>272261</v>
      </c>
      <c r="D22" s="94">
        <f>'[1]доходи 12 06 '!FI21</f>
        <v>342155.1</v>
      </c>
      <c r="E22" s="60">
        <f t="shared" si="0"/>
        <v>125.67172676218775</v>
      </c>
      <c r="F22" s="61">
        <v>571668</v>
      </c>
      <c r="G22" s="61">
        <v>421754.09</v>
      </c>
      <c r="H22" s="62">
        <f t="shared" si="1"/>
        <v>73.77605358354849</v>
      </c>
      <c r="I22" s="63">
        <v>276801</v>
      </c>
      <c r="J22" s="63">
        <v>245423.11</v>
      </c>
      <c r="K22" s="62">
        <f t="shared" si="2"/>
        <v>88.6640980343279</v>
      </c>
      <c r="L22" s="102"/>
      <c r="M22" s="71"/>
      <c r="N22" s="73"/>
      <c r="O22" s="66"/>
      <c r="P22" s="66"/>
      <c r="Q22" s="62"/>
      <c r="R22" s="67"/>
      <c r="S22" s="67"/>
      <c r="T22" s="62"/>
      <c r="U22" s="66">
        <v>169958</v>
      </c>
      <c r="V22" s="66">
        <v>118689.17</v>
      </c>
      <c r="W22" s="62">
        <f t="shared" si="6"/>
        <v>69.8344120312077</v>
      </c>
      <c r="X22" s="66">
        <v>124909</v>
      </c>
      <c r="Y22" s="66">
        <v>57641.81</v>
      </c>
      <c r="Z22" s="68">
        <f t="shared" si="7"/>
        <v>46.14704304733846</v>
      </c>
    </row>
    <row r="23" spans="1:26" ht="27.75" customHeight="1">
      <c r="A23" s="18"/>
      <c r="B23" s="59" t="s">
        <v>27</v>
      </c>
      <c r="C23" s="94">
        <f>'[1]доходи 12 06 '!FH22</f>
        <v>324347</v>
      </c>
      <c r="D23" s="94">
        <f>'[1]доходи 12 06 '!FI22</f>
        <v>341987.66</v>
      </c>
      <c r="E23" s="60">
        <f t="shared" si="0"/>
        <v>105.43882323560877</v>
      </c>
      <c r="F23" s="61">
        <v>809302</v>
      </c>
      <c r="G23" s="61">
        <v>506829.14</v>
      </c>
      <c r="H23" s="62">
        <f t="shared" si="1"/>
        <v>62.625464906796225</v>
      </c>
      <c r="I23" s="63">
        <v>387240</v>
      </c>
      <c r="J23" s="63">
        <v>303061.65</v>
      </c>
      <c r="K23" s="62">
        <f t="shared" si="2"/>
        <v>78.26196932135112</v>
      </c>
      <c r="L23" s="102"/>
      <c r="M23" s="71"/>
      <c r="N23" s="73"/>
      <c r="O23" s="66"/>
      <c r="P23" s="66"/>
      <c r="Q23" s="62"/>
      <c r="R23" s="67"/>
      <c r="S23" s="67"/>
      <c r="T23" s="62"/>
      <c r="U23" s="66">
        <v>220134</v>
      </c>
      <c r="V23" s="66">
        <v>108768.4</v>
      </c>
      <c r="W23" s="62">
        <f t="shared" si="6"/>
        <v>49.41008658362633</v>
      </c>
      <c r="X23" s="66">
        <v>126825</v>
      </c>
      <c r="Y23" s="66">
        <v>87199.09</v>
      </c>
      <c r="Z23" s="68">
        <f t="shared" si="7"/>
        <v>68.7554425389316</v>
      </c>
    </row>
    <row r="24" spans="1:30" ht="25.5">
      <c r="A24" s="18"/>
      <c r="B24" s="59" t="s">
        <v>28</v>
      </c>
      <c r="C24" s="94">
        <f>'[1]доходи 12 06 '!FH23</f>
        <v>65100</v>
      </c>
      <c r="D24" s="94">
        <f>'[1]доходи 12 06 '!FI23</f>
        <v>261108.48</v>
      </c>
      <c r="E24" s="60">
        <f t="shared" si="0"/>
        <v>401.0882949308756</v>
      </c>
      <c r="F24" s="61">
        <v>347278</v>
      </c>
      <c r="G24" s="61">
        <v>267222.13</v>
      </c>
      <c r="H24" s="62">
        <f t="shared" si="1"/>
        <v>76.94761257551586</v>
      </c>
      <c r="I24" s="63">
        <v>197220</v>
      </c>
      <c r="J24" s="63">
        <v>158695.22</v>
      </c>
      <c r="K24" s="62">
        <f t="shared" si="2"/>
        <v>80.46608863198459</v>
      </c>
      <c r="L24" s="102"/>
      <c r="M24" s="71"/>
      <c r="N24" s="73"/>
      <c r="O24" s="74"/>
      <c r="P24" s="74"/>
      <c r="Q24" s="62"/>
      <c r="R24" s="67"/>
      <c r="S24" s="67"/>
      <c r="T24" s="62"/>
      <c r="U24" s="66">
        <v>18080</v>
      </c>
      <c r="V24" s="66">
        <v>15154.99</v>
      </c>
      <c r="W24" s="62">
        <f t="shared" si="6"/>
        <v>83.82184734513274</v>
      </c>
      <c r="X24" s="66">
        <v>131978</v>
      </c>
      <c r="Y24" s="66">
        <v>93371.92</v>
      </c>
      <c r="Z24" s="68">
        <f t="shared" si="7"/>
        <v>70.74809437936625</v>
      </c>
      <c r="AD24" s="103"/>
    </row>
    <row r="25" spans="1:26" ht="26.25" thickBot="1">
      <c r="A25" s="75"/>
      <c r="B25" s="76" t="s">
        <v>29</v>
      </c>
      <c r="C25" s="94">
        <f>'[1]доходи 12 06 '!FH24</f>
        <v>1327702</v>
      </c>
      <c r="D25" s="94">
        <f>'[1]доходи 12 06 '!FI24</f>
        <v>2618284.69</v>
      </c>
      <c r="E25" s="77">
        <f t="shared" si="0"/>
        <v>197.20424387400183</v>
      </c>
      <c r="F25" s="61">
        <v>3069345</v>
      </c>
      <c r="G25" s="61">
        <v>1875647.28</v>
      </c>
      <c r="H25" s="78">
        <f t="shared" si="1"/>
        <v>61.109040528190874</v>
      </c>
      <c r="I25" s="63">
        <v>758869</v>
      </c>
      <c r="J25" s="63">
        <v>535943.47</v>
      </c>
      <c r="K25" s="78">
        <f t="shared" si="2"/>
        <v>70.62397726089746</v>
      </c>
      <c r="L25" s="104"/>
      <c r="M25" s="81"/>
      <c r="N25" s="82"/>
      <c r="O25" s="83">
        <v>1333115</v>
      </c>
      <c r="P25" s="83">
        <v>859660.92</v>
      </c>
      <c r="Q25" s="78">
        <f>P25/O25*100</f>
        <v>64.48512843978202</v>
      </c>
      <c r="R25" s="84"/>
      <c r="S25" s="84"/>
      <c r="T25" s="78"/>
      <c r="U25" s="83">
        <v>876561</v>
      </c>
      <c r="V25" s="83">
        <v>404761.94</v>
      </c>
      <c r="W25" s="78">
        <f t="shared" si="6"/>
        <v>46.17612921405356</v>
      </c>
      <c r="X25" s="83">
        <v>80800</v>
      </c>
      <c r="Y25" s="83">
        <v>55680.95</v>
      </c>
      <c r="Z25" s="85">
        <f t="shared" si="7"/>
        <v>68.91206683168316</v>
      </c>
    </row>
    <row r="26" spans="1:26" ht="37.5" customHeight="1" thickBot="1">
      <c r="A26" s="18"/>
      <c r="B26" s="87" t="s">
        <v>30</v>
      </c>
      <c r="C26" s="88">
        <f>SUM(C19:C25)</f>
        <v>2614739</v>
      </c>
      <c r="D26" s="90">
        <f>SUM(D19:D25)</f>
        <v>4299711.47</v>
      </c>
      <c r="E26" s="105">
        <f t="shared" si="0"/>
        <v>164.44132550132153</v>
      </c>
      <c r="F26" s="106">
        <f>SUM(F19:F25)</f>
        <v>6375727</v>
      </c>
      <c r="G26" s="90">
        <f>SUM(G19:G25)</f>
        <v>4265874.65</v>
      </c>
      <c r="H26" s="91">
        <f t="shared" si="1"/>
        <v>66.90805064269534</v>
      </c>
      <c r="I26" s="90">
        <f>SUM(I19:I25)</f>
        <v>2348047</v>
      </c>
      <c r="J26" s="90">
        <f>SUM(J19:J25)</f>
        <v>1814873.27</v>
      </c>
      <c r="K26" s="91">
        <f t="shared" si="2"/>
        <v>77.29288510834749</v>
      </c>
      <c r="L26" s="93">
        <f>SUM(L19:L25)</f>
        <v>0</v>
      </c>
      <c r="M26" s="93">
        <f>SUM(M19:M25)</f>
        <v>0</v>
      </c>
      <c r="N26" s="92">
        <f>SUM(N19:N25)</f>
        <v>0</v>
      </c>
      <c r="O26" s="90">
        <f>SUM(O19:O25)</f>
        <v>1656168</v>
      </c>
      <c r="P26" s="90">
        <f>SUM(P19:P25)</f>
        <v>1126211.6</v>
      </c>
      <c r="Q26" s="91">
        <f>P26/O26*100</f>
        <v>68.00104820283933</v>
      </c>
      <c r="R26" s="93"/>
      <c r="S26" s="93"/>
      <c r="T26" s="91"/>
      <c r="U26" s="90">
        <f>SUM(U19:U25)</f>
        <v>1389689</v>
      </c>
      <c r="V26" s="90">
        <f>SUM(V19:V25)</f>
        <v>703634.04</v>
      </c>
      <c r="W26" s="91">
        <f t="shared" si="6"/>
        <v>50.63248251947019</v>
      </c>
      <c r="X26" s="90">
        <f>SUM(X19:X25)</f>
        <v>885220</v>
      </c>
      <c r="Y26" s="90">
        <f>SUM(Y19:Y25)</f>
        <v>593755.74</v>
      </c>
      <c r="Z26" s="49">
        <f t="shared" si="7"/>
        <v>67.07437021305438</v>
      </c>
    </row>
    <row r="27" spans="1:26" ht="22.5" customHeight="1" thickBot="1">
      <c r="A27" s="18"/>
      <c r="B27" s="18" t="s">
        <v>31</v>
      </c>
      <c r="C27" s="88">
        <f>C10+C18+C26</f>
        <v>15222130</v>
      </c>
      <c r="D27" s="90">
        <f>D10+D18+D26</f>
        <v>22351851.04</v>
      </c>
      <c r="E27" s="38">
        <f t="shared" si="0"/>
        <v>146.8378672367139</v>
      </c>
      <c r="F27" s="106">
        <f>F10+F18+F26</f>
        <v>33737927</v>
      </c>
      <c r="G27" s="90">
        <f>G10+G18+G26</f>
        <v>25854258.009999998</v>
      </c>
      <c r="H27" s="107">
        <f t="shared" si="1"/>
        <v>76.63262182646847</v>
      </c>
      <c r="I27" s="90">
        <f>I10+I18+I26</f>
        <v>8190573</v>
      </c>
      <c r="J27" s="90">
        <f>J10+J18+J26</f>
        <v>6472996.99</v>
      </c>
      <c r="K27" s="107">
        <f t="shared" si="2"/>
        <v>79.0298430891221</v>
      </c>
      <c r="L27" s="90">
        <f>L10+L18+L26</f>
        <v>264892</v>
      </c>
      <c r="M27" s="90">
        <f>M10+M18+M26</f>
        <v>177272.02</v>
      </c>
      <c r="N27" s="108">
        <f>N10+N18+N26</f>
        <v>66.92237591169231</v>
      </c>
      <c r="O27" s="90">
        <f>O10+O18+O26</f>
        <v>12772532</v>
      </c>
      <c r="P27" s="90">
        <f>P10+P18+P26</f>
        <v>10465039.179999998</v>
      </c>
      <c r="Q27" s="107">
        <f>P27/O27*100</f>
        <v>81.93394371609324</v>
      </c>
      <c r="R27" s="90"/>
      <c r="S27" s="90"/>
      <c r="T27" s="109"/>
      <c r="U27" s="90">
        <f>U10+U18+U26</f>
        <v>8576199</v>
      </c>
      <c r="V27" s="90">
        <f>V10+V18+V26</f>
        <v>5986260.75</v>
      </c>
      <c r="W27" s="107">
        <f t="shared" si="6"/>
        <v>69.8008610807655</v>
      </c>
      <c r="X27" s="90">
        <f>X10+X18+X26</f>
        <v>3340391</v>
      </c>
      <c r="Y27" s="90">
        <f>Y10+Y18+Y26</f>
        <v>2405768.5999999996</v>
      </c>
      <c r="Z27" s="110">
        <f t="shared" si="7"/>
        <v>72.02056884957479</v>
      </c>
    </row>
    <row r="28" spans="1:26" ht="28.5" customHeight="1" thickBot="1">
      <c r="A28" s="111"/>
      <c r="B28" s="111" t="s">
        <v>32</v>
      </c>
      <c r="C28" s="94">
        <f>'[1]доходи 12 06 '!FH9</f>
        <v>26344211</v>
      </c>
      <c r="D28" s="94">
        <f>'[1]доходи 12 06 '!FI9</f>
        <v>24962442.419999998</v>
      </c>
      <c r="E28" s="38">
        <f t="shared" si="0"/>
        <v>94.75494415072822</v>
      </c>
      <c r="F28" s="61">
        <v>149892954</v>
      </c>
      <c r="G28" s="61">
        <v>128248935.04</v>
      </c>
      <c r="H28" s="91">
        <f t="shared" si="1"/>
        <v>85.56034931435137</v>
      </c>
      <c r="I28" s="63">
        <v>901927</v>
      </c>
      <c r="J28" s="63">
        <v>692886.68</v>
      </c>
      <c r="K28" s="91">
        <f t="shared" si="2"/>
        <v>76.82292247598753</v>
      </c>
      <c r="L28" s="112"/>
      <c r="M28" s="46"/>
      <c r="N28" s="113"/>
      <c r="O28" s="112">
        <v>44594184</v>
      </c>
      <c r="P28" s="46">
        <v>35088513.550000004</v>
      </c>
      <c r="Q28" s="91">
        <f>P28/O28*100</f>
        <v>78.68405788073171</v>
      </c>
      <c r="R28" s="112">
        <v>28971326</v>
      </c>
      <c r="S28" s="46">
        <v>22471730.07999999</v>
      </c>
      <c r="T28" s="91">
        <f>S28/R28*100</f>
        <v>77.56541788939862</v>
      </c>
      <c r="U28" s="112"/>
      <c r="V28" s="46"/>
      <c r="W28" s="91"/>
      <c r="X28" s="112">
        <v>5547731</v>
      </c>
      <c r="Y28" s="46">
        <v>3713574.07</v>
      </c>
      <c r="Z28" s="49">
        <f t="shared" si="7"/>
        <v>66.93861093841788</v>
      </c>
    </row>
    <row r="29" spans="1:26" ht="24.75" customHeight="1" thickBot="1">
      <c r="A29" s="75"/>
      <c r="B29" s="114" t="s">
        <v>33</v>
      </c>
      <c r="C29" s="115">
        <f>C27+C28</f>
        <v>41566341</v>
      </c>
      <c r="D29" s="116">
        <f>D27+D28</f>
        <v>47314293.45999999</v>
      </c>
      <c r="E29" s="38">
        <f t="shared" si="0"/>
        <v>113.82838210368335</v>
      </c>
      <c r="F29" s="117">
        <f>F27+F28</f>
        <v>183630881</v>
      </c>
      <c r="G29" s="116">
        <f>G27+G28</f>
        <v>154103193.05</v>
      </c>
      <c r="H29" s="118">
        <f t="shared" si="1"/>
        <v>83.92008588686127</v>
      </c>
      <c r="I29" s="116">
        <f>I27+I28</f>
        <v>9092500</v>
      </c>
      <c r="J29" s="116">
        <f>J27+J28</f>
        <v>7165883.67</v>
      </c>
      <c r="K29" s="118">
        <f t="shared" si="2"/>
        <v>78.81092845751994</v>
      </c>
      <c r="L29" s="116">
        <f>L27+L28</f>
        <v>264892</v>
      </c>
      <c r="M29" s="116">
        <f>M27+M28</f>
        <v>177272.02</v>
      </c>
      <c r="N29" s="119">
        <f>N27+N28</f>
        <v>66.92237591169231</v>
      </c>
      <c r="O29" s="116">
        <f>O27+O28</f>
        <v>57366716</v>
      </c>
      <c r="P29" s="116">
        <f>P27+P28</f>
        <v>45553552.730000004</v>
      </c>
      <c r="Q29" s="118">
        <f>P29/O29*100</f>
        <v>79.40763548326525</v>
      </c>
      <c r="R29" s="116">
        <f>R27+R28</f>
        <v>28971326</v>
      </c>
      <c r="S29" s="116">
        <f>S27+S28</f>
        <v>22471730.07999999</v>
      </c>
      <c r="T29" s="118">
        <f>S29/R29*100</f>
        <v>77.56541788939862</v>
      </c>
      <c r="U29" s="116">
        <f>U27+U28</f>
        <v>8576199</v>
      </c>
      <c r="V29" s="116">
        <f>V27+V28</f>
        <v>5986260.75</v>
      </c>
      <c r="W29" s="118">
        <f>V29/U29*100</f>
        <v>69.8008610807655</v>
      </c>
      <c r="X29" s="116">
        <f>X27+X28</f>
        <v>8888122</v>
      </c>
      <c r="Y29" s="116">
        <f>Y27+Y28</f>
        <v>6119342.67</v>
      </c>
      <c r="Z29" s="120">
        <f t="shared" si="7"/>
        <v>68.84854494571519</v>
      </c>
    </row>
    <row r="30" spans="2:60" ht="12.75">
      <c r="B30" s="1"/>
      <c r="C30" s="1"/>
      <c r="D30" s="1"/>
      <c r="E30" s="122"/>
      <c r="F30" s="122"/>
      <c r="G30" s="122"/>
      <c r="H30" s="1"/>
      <c r="I30" s="123"/>
      <c r="J30" s="123"/>
      <c r="K30" s="123"/>
      <c r="L30" s="123"/>
      <c r="M30" s="123"/>
      <c r="N30" s="123"/>
      <c r="O30" s="124"/>
      <c r="P30" s="124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2:25" ht="27.75" customHeight="1">
      <c r="B31" s="1"/>
      <c r="C31" s="121"/>
      <c r="D31" s="121"/>
      <c r="E31" s="121"/>
      <c r="F31" s="121"/>
      <c r="G31" s="121"/>
      <c r="H31" s="125"/>
      <c r="I31" s="121"/>
      <c r="J31" s="122"/>
      <c r="M31" s="121"/>
      <c r="O31" s="122"/>
      <c r="P31" s="122"/>
      <c r="R31" s="122"/>
      <c r="S31" s="122"/>
      <c r="U31" s="122"/>
      <c r="V31" s="122"/>
      <c r="X31" s="122"/>
      <c r="Y31" s="122"/>
    </row>
    <row r="32" spans="9:25" ht="12.75">
      <c r="I32" s="126"/>
      <c r="J32" s="127"/>
      <c r="K32" s="126"/>
      <c r="L32" s="126"/>
      <c r="M32" s="126"/>
      <c r="N32" s="126"/>
      <c r="O32" s="126"/>
      <c r="P32" s="127"/>
      <c r="Q32" s="126"/>
      <c r="R32" s="126"/>
      <c r="S32" s="127"/>
      <c r="T32" s="126"/>
      <c r="U32" s="126"/>
      <c r="V32" s="126"/>
      <c r="W32" s="126"/>
      <c r="X32" s="126"/>
      <c r="Y32" s="127"/>
    </row>
    <row r="33" spans="2:9" ht="12.75">
      <c r="B33" s="128"/>
      <c r="C33" s="128"/>
      <c r="D33" s="128"/>
      <c r="E33" s="1"/>
      <c r="F33" s="129"/>
      <c r="G33" s="129"/>
      <c r="H33" s="1"/>
      <c r="I33" s="1"/>
    </row>
    <row r="34" spans="2:9" ht="12.75">
      <c r="B34" s="128"/>
      <c r="C34" s="128"/>
      <c r="D34" s="128"/>
      <c r="E34" s="1"/>
      <c r="F34" s="130"/>
      <c r="G34" s="130"/>
      <c r="H34" s="1"/>
      <c r="I34" s="1"/>
    </row>
    <row r="35" spans="2:9" ht="12.75">
      <c r="B35" s="128"/>
      <c r="C35" s="128"/>
      <c r="D35" s="128"/>
      <c r="E35" s="1"/>
      <c r="F35" s="1"/>
      <c r="G35" s="131"/>
      <c r="H35" s="1"/>
      <c r="I35" s="1"/>
    </row>
    <row r="36" spans="2:8" ht="12.75">
      <c r="B36" s="132"/>
      <c r="C36" s="132"/>
      <c r="D36" s="132"/>
      <c r="F36" s="1"/>
      <c r="G36" s="1"/>
      <c r="H36" s="1"/>
    </row>
    <row r="37" spans="6:8" ht="12.75">
      <c r="F37" s="1"/>
      <c r="G37" s="131"/>
      <c r="H37" s="1"/>
    </row>
    <row r="38" spans="6:8" ht="12.75">
      <c r="F38" s="1"/>
      <c r="G38" s="1"/>
      <c r="H38" s="1"/>
    </row>
    <row r="42" spans="6:7" ht="12.75">
      <c r="F42" s="127"/>
      <c r="G42" s="127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2015-06-15T11:37:50Z</dcterms:created>
  <dcterms:modified xsi:type="dcterms:W3CDTF">2015-06-15T11:41:13Z</dcterms:modified>
  <cp:category/>
  <cp:version/>
  <cp:contentType/>
  <cp:contentStatus/>
</cp:coreProperties>
</file>